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instellungen" sheetId="1" state="visible" r:id="rId1"/>
    <sheet xmlns:r="http://schemas.openxmlformats.org/officeDocument/2006/relationships" name="Jahr" sheetId="2" state="visible" r:id="rId2"/>
    <sheet xmlns:r="http://schemas.openxmlformats.org/officeDocument/2006/relationships" name="Januar" sheetId="3" state="visible" r:id="rId3"/>
    <sheet xmlns:r="http://schemas.openxmlformats.org/officeDocument/2006/relationships" name="Februar" sheetId="4" state="visible" r:id="rId4"/>
    <sheet xmlns:r="http://schemas.openxmlformats.org/officeDocument/2006/relationships" name="März" sheetId="5" state="visible" r:id="rId5"/>
    <sheet xmlns:r="http://schemas.openxmlformats.org/officeDocument/2006/relationships" name="April" sheetId="6" state="visible" r:id="rId6"/>
    <sheet xmlns:r="http://schemas.openxmlformats.org/officeDocument/2006/relationships" name="Mai" sheetId="7" state="visible" r:id="rId7"/>
    <sheet xmlns:r="http://schemas.openxmlformats.org/officeDocument/2006/relationships" name="Juni" sheetId="8" state="visible" r:id="rId8"/>
    <sheet xmlns:r="http://schemas.openxmlformats.org/officeDocument/2006/relationships" name="Juli" sheetId="9" state="visible" r:id="rId9"/>
    <sheet xmlns:r="http://schemas.openxmlformats.org/officeDocument/2006/relationships" name="August" sheetId="10" state="visible" r:id="rId10"/>
    <sheet xmlns:r="http://schemas.openxmlformats.org/officeDocument/2006/relationships" name="September" sheetId="11" state="visible" r:id="rId11"/>
    <sheet xmlns:r="http://schemas.openxmlformats.org/officeDocument/2006/relationships" name="Oktober" sheetId="12" state="visible" r:id="rId12"/>
    <sheet xmlns:r="http://schemas.openxmlformats.org/officeDocument/2006/relationships" name="November" sheetId="13" state="visible" r:id="rId13"/>
    <sheet xmlns:r="http://schemas.openxmlformats.org/officeDocument/2006/relationships" name="Dezember" sheetId="14" state="visible" r:id="rId14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DD.MM.YYYY"/>
    <numFmt numFmtId="166" formatCode="0.00;-0.00;;"/>
    <numFmt numFmtId="167" formatCode="+0.00;-0.00;0.00"/>
  </numFmts>
  <fonts count="12">
    <font>
      <name val="Calibri"/>
      <family val="2"/>
      <color theme="1"/>
      <sz val="11"/>
      <scheme val="minor"/>
    </font>
    <font>
      <b val="1"/>
      <color rgb="001F2933"/>
      <sz val="18"/>
    </font>
    <font>
      <color rgb="004B5563"/>
      <sz val="10"/>
    </font>
    <font>
      <b val="1"/>
    </font>
    <font>
      <b val="1"/>
      <color rgb="001F2933"/>
      <sz val="10"/>
    </font>
    <font>
      <color rgb="001F2933"/>
      <sz val="10"/>
    </font>
    <font>
      <color rgb="00E8590C"/>
      <sz val="10"/>
    </font>
    <font>
      <b val="1"/>
      <color rgb="001F2933"/>
      <sz val="16"/>
    </font>
    <font>
      <color rgb="004B5563"/>
      <sz val="11"/>
    </font>
    <font>
      <b val="1"/>
      <color rgb="00FFFFFF"/>
    </font>
    <font>
      <b val="1"/>
      <color rgb="00C0392B"/>
      <sz val="9"/>
    </font>
    <font>
      <color rgb="004B5563"/>
      <sz val="9"/>
    </font>
  </fonts>
  <fills count="6">
    <fill>
      <patternFill/>
    </fill>
    <fill>
      <patternFill patternType="gray125"/>
    </fill>
    <fill>
      <patternFill patternType="solid">
        <fgColor rgb="00FFF7ED"/>
      </patternFill>
    </fill>
    <fill>
      <patternFill patternType="solid">
        <fgColor rgb="001F2933"/>
      </patternFill>
    </fill>
    <fill>
      <patternFill patternType="solid">
        <fgColor rgb="00F8B4B4"/>
      </patternFill>
    </fill>
    <fill>
      <patternFill patternType="solid">
        <fgColor rgb="00E5E7EB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2" borderId="1" pivotButton="0" quotePrefix="0" xfId="0"/>
    <xf numFmtId="0" fontId="3" fillId="0" borderId="0" pivotButton="0" quotePrefix="0" xfId="0"/>
    <xf numFmtId="0" fontId="0" fillId="2" borderId="1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9" fillId="3" borderId="0" applyAlignment="1" pivotButton="0" quotePrefix="0" xfId="0">
      <alignment horizontal="center" vertical="center"/>
    </xf>
    <xf numFmtId="0" fontId="0" fillId="0" borderId="1" pivotButton="0" quotePrefix="0" xfId="0"/>
    <xf numFmtId="2" fontId="0" fillId="0" borderId="1" applyAlignment="1" pivotButton="0" quotePrefix="0" xfId="0">
      <alignment horizontal="center" vertical="center"/>
    </xf>
    <xf numFmtId="167" fontId="0" fillId="0" borderId="1" applyAlignment="1" pivotButton="0" quotePrefix="0" xfId="0">
      <alignment horizontal="center" vertical="center"/>
    </xf>
    <xf numFmtId="1" fontId="0" fillId="0" borderId="1" applyAlignment="1" pivotButton="0" quotePrefix="0" xfId="0">
      <alignment horizontal="center" vertical="center"/>
    </xf>
    <xf numFmtId="0" fontId="3" fillId="0" borderId="1" pivotButton="0" quotePrefix="0" xfId="0"/>
    <xf numFmtId="2" fontId="3" fillId="0" borderId="1" applyAlignment="1" pivotButton="0" quotePrefix="0" xfId="0">
      <alignment horizontal="center" vertical="center"/>
    </xf>
    <xf numFmtId="167" fontId="3" fillId="0" borderId="1" applyAlignment="1" pivotButton="0" quotePrefix="0" xfId="0">
      <alignment horizontal="center" vertical="center"/>
    </xf>
    <xf numFmtId="1" fontId="3" fillId="0" borderId="1" applyAlignment="1" pivotButton="0" quotePrefix="0" xfId="0">
      <alignment horizontal="center" vertical="center"/>
    </xf>
    <xf numFmtId="0" fontId="3" fillId="0" borderId="1" applyAlignment="1" pivotButton="0" quotePrefix="0" xfId="0">
      <alignment horizontal="center" vertical="center"/>
    </xf>
    <xf numFmtId="0" fontId="11" fillId="0" borderId="0" pivotButton="0" quotePrefix="0" xfId="0"/>
    <xf numFmtId="0" fontId="8" fillId="0" borderId="0" pivotButton="0" quotePrefix="0" xfId="0"/>
    <xf numFmtId="165" fontId="0" fillId="4" borderId="1" applyAlignment="1" pivotButton="0" quotePrefix="0" xfId="0">
      <alignment horizontal="center" vertical="center"/>
    </xf>
    <xf numFmtId="0" fontId="0" fillId="4" borderId="1" applyAlignment="1" pivotButton="0" quotePrefix="0" xfId="0">
      <alignment horizontal="center" vertical="center"/>
    </xf>
    <xf numFmtId="20" fontId="0" fillId="4" borderId="1" applyAlignment="1" pivotButton="0" quotePrefix="0" xfId="0">
      <alignment horizontal="center" vertical="center"/>
    </xf>
    <xf numFmtId="166" fontId="0" fillId="4" borderId="1" applyAlignment="1" pivotButton="0" quotePrefix="0" xfId="0">
      <alignment horizontal="center" vertical="center"/>
    </xf>
    <xf numFmtId="0" fontId="0" fillId="4" borderId="1" pivotButton="0" quotePrefix="0" xfId="0"/>
    <xf numFmtId="0" fontId="10" fillId="4" borderId="1" applyAlignment="1" pivotButton="0" quotePrefix="0" xfId="0">
      <alignment horizontal="center" vertical="center"/>
    </xf>
    <xf numFmtId="165" fontId="0" fillId="5" borderId="1" applyAlignment="1" pivotButton="0" quotePrefix="0" xfId="0">
      <alignment horizontal="center" vertical="center"/>
    </xf>
    <xf numFmtId="0" fontId="0" fillId="5" borderId="1" applyAlignment="1" pivotButton="0" quotePrefix="0" xfId="0">
      <alignment horizontal="center" vertical="center"/>
    </xf>
    <xf numFmtId="20" fontId="0" fillId="5" borderId="1" applyAlignment="1" pivotButton="0" quotePrefix="0" xfId="0">
      <alignment horizontal="center" vertical="center"/>
    </xf>
    <xf numFmtId="166" fontId="0" fillId="5" borderId="1" applyAlignment="1" pivotButton="0" quotePrefix="0" xfId="0">
      <alignment horizontal="center" vertical="center"/>
    </xf>
    <xf numFmtId="0" fontId="0" fillId="5" borderId="1" pivotButton="0" quotePrefix="0" xfId="0"/>
    <xf numFmtId="0" fontId="10" fillId="5" borderId="1" applyAlignment="1" pivotButton="0" quotePrefix="0" xfId="0">
      <alignment horizontal="center" vertical="center"/>
    </xf>
    <xf numFmtId="165" fontId="0" fillId="0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20" fontId="0" fillId="2" borderId="1" applyAlignment="1" pivotButton="0" quotePrefix="0" xfId="0">
      <alignment horizontal="center" vertical="center"/>
    </xf>
    <xf numFmtId="166" fontId="0" fillId="0" borderId="1" applyAlignment="1" pivotButton="0" quotePrefix="0" xfId="0">
      <alignment horizontal="center" vertical="center"/>
    </xf>
    <xf numFmtId="0" fontId="10" fillId="0" borderId="1" applyAlignment="1" pivotButton="0" quotePrefix="0" xfId="0">
      <alignment horizontal="center" vertical="center"/>
    </xf>
  </cellXfs>
  <cellStyles count="1">
    <cellStyle name="Normal" xfId="0" builtinId="0" hidden="0"/>
  </cellStyles>
  <dxfs count="1">
    <dxf>
      <font>
        <b val="1"/>
        <color rgb="00C0392B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styles" Target="styles.xml" Id="rId15"/><Relationship Type="http://schemas.openxmlformats.org/officeDocument/2006/relationships/theme" Target="theme/theme1.xml" Id="rId1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8"/>
  <sheetViews>
    <sheetView showGridLines="0" workbookViewId="0">
      <selection activeCell="A1" sqref="A1"/>
    </sheetView>
  </sheetViews>
  <sheetFormatPr baseColWidth="8" defaultRowHeight="15"/>
  <cols>
    <col width="36" customWidth="1" min="1" max="1"/>
    <col width="22" customWidth="1" min="2" max="2"/>
  </cols>
  <sheetData>
    <row r="1">
      <c r="A1" s="1" t="inlineStr">
        <is>
          <t>Arbeitszeiterfassung 2027 · Hessen</t>
        </is>
      </c>
    </row>
    <row r="2">
      <c r="A2" s="2" t="inlineStr">
        <is>
          <t>Zuerst die hellen Felder ausfüllen, dann in den Monatsblättern Beginn, Ende und Pause eintragen.</t>
        </is>
      </c>
    </row>
    <row r="4">
      <c r="A4" t="inlineStr">
        <is>
          <t>Name</t>
        </is>
      </c>
      <c r="B4" s="3" t="inlineStr">
        <is>
          <t>Vorname Nachname</t>
        </is>
      </c>
    </row>
    <row r="6">
      <c r="A6" s="4" t="inlineStr">
        <is>
          <t>Sollstunden je Wochentag</t>
        </is>
      </c>
    </row>
    <row r="7">
      <c r="A7" t="inlineStr">
        <is>
          <t>Montag</t>
        </is>
      </c>
      <c r="B7" s="5" t="n">
        <v>8</v>
      </c>
    </row>
    <row r="8">
      <c r="A8" t="inlineStr">
        <is>
          <t>Dienstag</t>
        </is>
      </c>
      <c r="B8" s="5" t="n">
        <v>8</v>
      </c>
    </row>
    <row r="9">
      <c r="A9" t="inlineStr">
        <is>
          <t>Mittwoch</t>
        </is>
      </c>
      <c r="B9" s="5" t="n">
        <v>8</v>
      </c>
    </row>
    <row r="10">
      <c r="A10" t="inlineStr">
        <is>
          <t>Donnerstag</t>
        </is>
      </c>
      <c r="B10" s="5" t="n">
        <v>8</v>
      </c>
    </row>
    <row r="11">
      <c r="A11" t="inlineStr">
        <is>
          <t>Freitag</t>
        </is>
      </c>
      <c r="B11" s="5" t="n">
        <v>8</v>
      </c>
    </row>
    <row r="12">
      <c r="A12" t="inlineStr">
        <is>
          <t>Samstag</t>
        </is>
      </c>
      <c r="B12" s="5" t="n">
        <v>0</v>
      </c>
    </row>
    <row r="13">
      <c r="A13" t="inlineStr">
        <is>
          <t>Sonntag</t>
        </is>
      </c>
      <c r="B13" s="5" t="n">
        <v>0</v>
      </c>
    </row>
    <row r="14">
      <c r="A14" t="inlineStr">
        <is>
          <t>Wochenstunden</t>
        </is>
      </c>
      <c r="B14" s="6">
        <f>SUM(B7:B13)</f>
        <v/>
      </c>
    </row>
    <row r="16">
      <c r="A16" t="inlineStr">
        <is>
          <t>Überstunden aus dem Vorjahr (Std.)</t>
        </is>
      </c>
      <c r="B16" s="5" t="n">
        <v>0</v>
      </c>
    </row>
    <row r="17">
      <c r="A17" t="inlineStr">
        <is>
          <t>Urlaubsanspruch (Tage)</t>
        </is>
      </c>
      <c r="B17" s="5" t="n">
        <v>30</v>
      </c>
    </row>
    <row r="19">
      <c r="A19" s="7" t="inlineStr">
        <is>
          <t>So trägst du ein:</t>
        </is>
      </c>
    </row>
    <row r="20">
      <c r="A20" s="8" t="inlineStr">
        <is>
          <t>• Beginn und Ende als Uhrzeit (z. B. 8:00 und 16:30), Pause als Dauer (z. B. 0:30).</t>
        </is>
      </c>
    </row>
    <row r="21">
      <c r="A21" s="8" t="inlineStr">
        <is>
          <t>• Spalte „Art“: U = Urlaub, K = krank (beides zählt wie ein normaler Arbeitstag), G = Gleittag (baut Überstunden ab).</t>
        </is>
      </c>
    </row>
    <row r="22">
      <c r="A22" s="8" t="inlineStr">
        <is>
          <t>• Feiertage deines Bundeslands sind eingetragen und haben 0 Sollstunden.</t>
        </is>
      </c>
    </row>
    <row r="23">
      <c r="A23" s="8" t="inlineStr">
        <is>
          <t>• Spalte „Prüfung“ weist auf zu kurze Pausen hin (mehr als 6 Std. Arbeit: 30 Min., mehr als 9 Std.: 45 Min., § 4 ArbZG)</t>
        </is>
      </c>
    </row>
    <row r="24">
      <c r="A24" s="8" t="inlineStr">
        <is>
          <t xml:space="preserve">  und auf mehr als 10 Stunden Arbeitszeit am Tag (§ 3 ArbZG).</t>
        </is>
      </c>
    </row>
    <row r="25">
      <c r="A25" s="8" t="inlineStr">
        <is>
          <t>• Das Blatt „Jahr“ zeigt Überstunden-Saldo, Urlaub und Kranktage je Monat. Der Saldo zählt nur Tage mit Eintrag.</t>
        </is>
      </c>
    </row>
    <row r="26">
      <c r="A26" s="8" t="inlineStr"/>
    </row>
    <row r="27">
      <c r="A27" s="9" t="inlineStr">
        <is>
          <t>Kostenlos von kniffwerk.de – darf im eigenen Betrieb frei genutzt und weitergegeben werden.</t>
        </is>
      </c>
    </row>
    <row r="28">
      <c r="A28" s="8" t="inlineStr">
        <is>
          <t>Keine Makros, keine Verbindung ins Internet. Alle Angaben ohne Gewähr, keine Rechtsberatung.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20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9" customWidth="1" min="5" max="5"/>
    <col width="14" customWidth="1" min="6" max="6"/>
    <col width="14" customWidth="1" min="7" max="7"/>
  </cols>
  <sheetData>
    <row r="1">
      <c r="A1" s="10" t="inlineStr">
        <is>
          <t>Jahresübersicht 2027 · Hessen</t>
        </is>
      </c>
    </row>
    <row r="2">
      <c r="A2">
        <f>Einstellungen!B4</f>
        <v/>
      </c>
    </row>
    <row r="4">
      <c r="A4" s="11" t="inlineStr">
        <is>
          <t>Monat</t>
        </is>
      </c>
      <c r="B4" s="11" t="inlineStr">
        <is>
          <t>Soll (Std.)</t>
        </is>
      </c>
      <c r="C4" s="11" t="inlineStr">
        <is>
          <t>Ist (Std.)</t>
        </is>
      </c>
      <c r="D4" s="11" t="inlineStr">
        <is>
          <t>Differenz</t>
        </is>
      </c>
      <c r="E4" s="11" t="inlineStr">
        <is>
          <t>Überstunden-Saldo</t>
        </is>
      </c>
      <c r="F4" s="11" t="inlineStr">
        <is>
          <t>Urlaubstage</t>
        </is>
      </c>
      <c r="G4" s="11" t="inlineStr">
        <is>
          <t>Kranktage</t>
        </is>
      </c>
    </row>
    <row r="5">
      <c r="A5" s="12" t="inlineStr">
        <is>
          <t>Januar</t>
        </is>
      </c>
      <c r="B5" s="13">
        <f>'Januar'!D37</f>
        <v/>
      </c>
      <c r="C5" s="13">
        <f>'Januar'!D36</f>
        <v/>
      </c>
      <c r="D5" s="14">
        <f>'Januar'!D38</f>
        <v/>
      </c>
      <c r="E5" s="14">
        <f>Einstellungen!B16+D5</f>
        <v/>
      </c>
      <c r="F5" s="15">
        <f>'Januar'!D39</f>
        <v/>
      </c>
      <c r="G5" s="15">
        <f>'Januar'!D40</f>
        <v/>
      </c>
    </row>
    <row r="6">
      <c r="A6" s="12" t="inlineStr">
        <is>
          <t>Februar</t>
        </is>
      </c>
      <c r="B6" s="13">
        <f>'Februar'!D34</f>
        <v/>
      </c>
      <c r="C6" s="13">
        <f>'Februar'!D33</f>
        <v/>
      </c>
      <c r="D6" s="14">
        <f>'Februar'!D35</f>
        <v/>
      </c>
      <c r="E6" s="14">
        <f>E5+D6</f>
        <v/>
      </c>
      <c r="F6" s="15">
        <f>'Februar'!D36</f>
        <v/>
      </c>
      <c r="G6" s="15">
        <f>'Februar'!D37</f>
        <v/>
      </c>
    </row>
    <row r="7">
      <c r="A7" s="12" t="inlineStr">
        <is>
          <t>März</t>
        </is>
      </c>
      <c r="B7" s="13">
        <f>'März'!D37</f>
        <v/>
      </c>
      <c r="C7" s="13">
        <f>'März'!D36</f>
        <v/>
      </c>
      <c r="D7" s="14">
        <f>'März'!D38</f>
        <v/>
      </c>
      <c r="E7" s="14">
        <f>E6+D7</f>
        <v/>
      </c>
      <c r="F7" s="15">
        <f>'März'!D39</f>
        <v/>
      </c>
      <c r="G7" s="15">
        <f>'März'!D40</f>
        <v/>
      </c>
    </row>
    <row r="8">
      <c r="A8" s="12" t="inlineStr">
        <is>
          <t>April</t>
        </is>
      </c>
      <c r="B8" s="13">
        <f>'April'!D36</f>
        <v/>
      </c>
      <c r="C8" s="13">
        <f>'April'!D35</f>
        <v/>
      </c>
      <c r="D8" s="14">
        <f>'April'!D37</f>
        <v/>
      </c>
      <c r="E8" s="14">
        <f>E7+D8</f>
        <v/>
      </c>
      <c r="F8" s="15">
        <f>'April'!D38</f>
        <v/>
      </c>
      <c r="G8" s="15">
        <f>'April'!D39</f>
        <v/>
      </c>
    </row>
    <row r="9">
      <c r="A9" s="12" t="inlineStr">
        <is>
          <t>Mai</t>
        </is>
      </c>
      <c r="B9" s="13">
        <f>'Mai'!D37</f>
        <v/>
      </c>
      <c r="C9" s="13">
        <f>'Mai'!D36</f>
        <v/>
      </c>
      <c r="D9" s="14">
        <f>'Mai'!D38</f>
        <v/>
      </c>
      <c r="E9" s="14">
        <f>E8+D9</f>
        <v/>
      </c>
      <c r="F9" s="15">
        <f>'Mai'!D39</f>
        <v/>
      </c>
      <c r="G9" s="15">
        <f>'Mai'!D40</f>
        <v/>
      </c>
    </row>
    <row r="10">
      <c r="A10" s="12" t="inlineStr">
        <is>
          <t>Juni</t>
        </is>
      </c>
      <c r="B10" s="13">
        <f>'Juni'!D36</f>
        <v/>
      </c>
      <c r="C10" s="13">
        <f>'Juni'!D35</f>
        <v/>
      </c>
      <c r="D10" s="14">
        <f>'Juni'!D37</f>
        <v/>
      </c>
      <c r="E10" s="14">
        <f>E9+D10</f>
        <v/>
      </c>
      <c r="F10" s="15">
        <f>'Juni'!D38</f>
        <v/>
      </c>
      <c r="G10" s="15">
        <f>'Juni'!D39</f>
        <v/>
      </c>
    </row>
    <row r="11">
      <c r="A11" s="12" t="inlineStr">
        <is>
          <t>Juli</t>
        </is>
      </c>
      <c r="B11" s="13">
        <f>'Juli'!D37</f>
        <v/>
      </c>
      <c r="C11" s="13">
        <f>'Juli'!D36</f>
        <v/>
      </c>
      <c r="D11" s="14">
        <f>'Juli'!D38</f>
        <v/>
      </c>
      <c r="E11" s="14">
        <f>E10+D11</f>
        <v/>
      </c>
      <c r="F11" s="15">
        <f>'Juli'!D39</f>
        <v/>
      </c>
      <c r="G11" s="15">
        <f>'Juli'!D40</f>
        <v/>
      </c>
    </row>
    <row r="12">
      <c r="A12" s="12" t="inlineStr">
        <is>
          <t>August</t>
        </is>
      </c>
      <c r="B12" s="13">
        <f>'August'!D37</f>
        <v/>
      </c>
      <c r="C12" s="13">
        <f>'August'!D36</f>
        <v/>
      </c>
      <c r="D12" s="14">
        <f>'August'!D38</f>
        <v/>
      </c>
      <c r="E12" s="14">
        <f>E11+D12</f>
        <v/>
      </c>
      <c r="F12" s="15">
        <f>'August'!D39</f>
        <v/>
      </c>
      <c r="G12" s="15">
        <f>'August'!D40</f>
        <v/>
      </c>
    </row>
    <row r="13">
      <c r="A13" s="12" t="inlineStr">
        <is>
          <t>September</t>
        </is>
      </c>
      <c r="B13" s="13">
        <f>'September'!D36</f>
        <v/>
      </c>
      <c r="C13" s="13">
        <f>'September'!D35</f>
        <v/>
      </c>
      <c r="D13" s="14">
        <f>'September'!D37</f>
        <v/>
      </c>
      <c r="E13" s="14">
        <f>E12+D13</f>
        <v/>
      </c>
      <c r="F13" s="15">
        <f>'September'!D38</f>
        <v/>
      </c>
      <c r="G13" s="15">
        <f>'September'!D39</f>
        <v/>
      </c>
    </row>
    <row r="14">
      <c r="A14" s="12" t="inlineStr">
        <is>
          <t>Oktober</t>
        </is>
      </c>
      <c r="B14" s="13">
        <f>'Oktober'!D37</f>
        <v/>
      </c>
      <c r="C14" s="13">
        <f>'Oktober'!D36</f>
        <v/>
      </c>
      <c r="D14" s="14">
        <f>'Oktober'!D38</f>
        <v/>
      </c>
      <c r="E14" s="14">
        <f>E13+D14</f>
        <v/>
      </c>
      <c r="F14" s="15">
        <f>'Oktober'!D39</f>
        <v/>
      </c>
      <c r="G14" s="15">
        <f>'Oktober'!D40</f>
        <v/>
      </c>
    </row>
    <row r="15">
      <c r="A15" s="12" t="inlineStr">
        <is>
          <t>November</t>
        </is>
      </c>
      <c r="B15" s="13">
        <f>'November'!D36</f>
        <v/>
      </c>
      <c r="C15" s="13">
        <f>'November'!D35</f>
        <v/>
      </c>
      <c r="D15" s="14">
        <f>'November'!D37</f>
        <v/>
      </c>
      <c r="E15" s="14">
        <f>E14+D15</f>
        <v/>
      </c>
      <c r="F15" s="15">
        <f>'November'!D38</f>
        <v/>
      </c>
      <c r="G15" s="15">
        <f>'November'!D39</f>
        <v/>
      </c>
    </row>
    <row r="16">
      <c r="A16" s="12" t="inlineStr">
        <is>
          <t>Dezember</t>
        </is>
      </c>
      <c r="B16" s="13">
        <f>'Dezember'!D37</f>
        <v/>
      </c>
      <c r="C16" s="13">
        <f>'Dezember'!D36</f>
        <v/>
      </c>
      <c r="D16" s="14">
        <f>'Dezember'!D38</f>
        <v/>
      </c>
      <c r="E16" s="14">
        <f>E15+D16</f>
        <v/>
      </c>
      <c r="F16" s="15">
        <f>'Dezember'!D39</f>
        <v/>
      </c>
      <c r="G16" s="15">
        <f>'Dezember'!D40</f>
        <v/>
      </c>
    </row>
    <row r="17">
      <c r="A17" s="16" t="inlineStr">
        <is>
          <t>Gesamt</t>
        </is>
      </c>
      <c r="B17" s="17">
        <f>SUM(B5:B16)</f>
        <v/>
      </c>
      <c r="C17" s="17">
        <f>SUM(C5:C16)</f>
        <v/>
      </c>
      <c r="D17" s="18">
        <f>SUM(D5:D16)</f>
        <v/>
      </c>
      <c r="E17" s="18">
        <f>E16</f>
        <v/>
      </c>
      <c r="F17" s="19">
        <f>SUM(F5:F16)</f>
        <v/>
      </c>
      <c r="G17" s="19">
        <f>SUM(G5:G16)</f>
        <v/>
      </c>
    </row>
    <row r="19">
      <c r="A19" s="4" t="inlineStr">
        <is>
          <t>Resturlaub (Tage)</t>
        </is>
      </c>
      <c r="B19" s="20">
        <f>Einstellungen!B17-F17</f>
        <v/>
      </c>
    </row>
    <row r="20">
      <c r="A20" s="21" t="inlineStr">
        <is>
          <t>Der Saldo enthält die Überstunden aus dem Vorjahr (Blatt Einstellungen).</t>
        </is>
      </c>
    </row>
  </sheetData>
  <conditionalFormatting sqref="D5:E17">
    <cfRule type="expression" priority="1" dxfId="0">
      <formula>D5&lt;0</formula>
    </cfRule>
  </conditionalFormatting>
  <pageMargins left="0.75" right="0.75" top="1" bottom="1" header="0.5" footer="0.5"/>
  <pageSetup orientation="landscape" paperSize="9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K40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5" customWidth="1" min="2" max="2"/>
    <col width="6" customWidth="1" min="3" max="3"/>
    <col width="9" customWidth="1" min="4" max="4"/>
    <col width="9" customWidth="1" min="5" max="5"/>
    <col width="9" customWidth="1" min="6" max="6"/>
    <col width="10" customWidth="1" min="7" max="7"/>
    <col width="10" customWidth="1" min="8" max="8"/>
    <col width="10" customWidth="1" min="9" max="9"/>
    <col width="30" customWidth="1" min="10" max="10"/>
    <col width="22" customWidth="1" min="11" max="11"/>
  </cols>
  <sheetData>
    <row r="1">
      <c r="A1" s="10" t="inlineStr">
        <is>
          <t>Januar 2027</t>
        </is>
      </c>
      <c r="D1" s="22">
        <f>Einstellungen!B4</f>
        <v/>
      </c>
    </row>
    <row r="3">
      <c r="A3" s="11" t="inlineStr">
        <is>
          <t>Datum</t>
        </is>
      </c>
      <c r="B3" s="11" t="inlineStr">
        <is>
          <t>Tag</t>
        </is>
      </c>
      <c r="C3" s="11" t="inlineStr">
        <is>
          <t>Art</t>
        </is>
      </c>
      <c r="D3" s="11" t="inlineStr">
        <is>
          <t>Beginn</t>
        </is>
      </c>
      <c r="E3" s="11" t="inlineStr">
        <is>
          <t>Ende</t>
        </is>
      </c>
      <c r="F3" s="11" t="inlineStr">
        <is>
          <t>Pause</t>
        </is>
      </c>
      <c r="G3" s="11" t="inlineStr">
        <is>
          <t>Ist (Std.)</t>
        </is>
      </c>
      <c r="H3" s="11" t="inlineStr">
        <is>
          <t>Soll (Std.)</t>
        </is>
      </c>
      <c r="I3" s="11" t="inlineStr">
        <is>
          <t>Differenz</t>
        </is>
      </c>
      <c r="J3" s="11" t="inlineStr">
        <is>
          <t>Bemerkung</t>
        </is>
      </c>
      <c r="K3" s="11" t="inlineStr">
        <is>
          <t>Prüfung</t>
        </is>
      </c>
    </row>
    <row r="4">
      <c r="A4" s="23" t="n">
        <v>46388</v>
      </c>
      <c r="B4" s="24" t="inlineStr">
        <is>
          <t>Fr</t>
        </is>
      </c>
      <c r="C4" s="24" t="n"/>
      <c r="D4" s="25" t="n"/>
      <c r="E4" s="25" t="n"/>
      <c r="F4" s="25" t="n"/>
      <c r="G4" s="26">
        <f>IF(OR(UPPER(C4)="U",UPPER(C4)="K"),H4,IF(AND(ISNUMBER(D4),ISNUMBER(E4)),ROUND((MOD(E4-D4,1)-N(F4))*24,2),0))</f>
        <v/>
      </c>
      <c r="H4" s="26" t="n">
        <v>0</v>
      </c>
      <c r="I4" s="26">
        <f>IF(OR(ISNUMBER(D4),C4&lt;&gt;""),G4-H4,0)</f>
        <v/>
      </c>
      <c r="J4" s="27" t="inlineStr">
        <is>
          <t>Neujahr</t>
        </is>
      </c>
      <c r="K4" s="28">
        <f>IF(AND(ISNUMBER(D4),ISNUMBER(E4)),IF((MOD(E4-D4,1)-N(F4))*24&gt;10,"über 10 Std.",IF(AND((MOD(E4-D4,1)-N(F4))*24&gt;9,N(F4)*1440&lt;45),"Pause unter 45 Min.",IF(AND((MOD(E4-D4,1)-N(F4))*24&gt;6,N(F4)*1440&lt;30),"Pause unter 30 Min.",""))),"")</f>
        <v/>
      </c>
    </row>
    <row r="5">
      <c r="A5" s="29" t="n">
        <v>46389</v>
      </c>
      <c r="B5" s="30" t="inlineStr">
        <is>
          <t>Sa</t>
        </is>
      </c>
      <c r="C5" s="30" t="n"/>
      <c r="D5" s="31" t="n"/>
      <c r="E5" s="31" t="n"/>
      <c r="F5" s="31" t="n"/>
      <c r="G5" s="32">
        <f>IF(OR(UPPER(C5)="U",UPPER(C5)="K"),H5,IF(AND(ISNUMBER(D5),ISNUMBER(E5)),ROUND((MOD(E5-D5,1)-N(F5))*24,2),0))</f>
        <v/>
      </c>
      <c r="H5" s="32">
        <f>INDEX(Einstellungen!$B$7:$B$13,6)</f>
        <v/>
      </c>
      <c r="I5" s="32">
        <f>IF(OR(ISNUMBER(D5),C5&lt;&gt;""),G5-H5,0)</f>
        <v/>
      </c>
      <c r="J5" s="33" t="n"/>
      <c r="K5" s="34">
        <f>IF(AND(ISNUMBER(D5),ISNUMBER(E5)),IF((MOD(E5-D5,1)-N(F5))*24&gt;10,"über 10 Std.",IF(AND((MOD(E5-D5,1)-N(F5))*24&gt;9,N(F5)*1440&lt;45),"Pause unter 45 Min.",IF(AND((MOD(E5-D5,1)-N(F5))*24&gt;6,N(F5)*1440&lt;30),"Pause unter 30 Min.",""))),"")</f>
        <v/>
      </c>
    </row>
    <row r="6">
      <c r="A6" s="29" t="n">
        <v>46390</v>
      </c>
      <c r="B6" s="30" t="inlineStr">
        <is>
          <t>So</t>
        </is>
      </c>
      <c r="C6" s="30" t="n"/>
      <c r="D6" s="31" t="n"/>
      <c r="E6" s="31" t="n"/>
      <c r="F6" s="31" t="n"/>
      <c r="G6" s="32">
        <f>IF(OR(UPPER(C6)="U",UPPER(C6)="K"),H6,IF(AND(ISNUMBER(D6),ISNUMBER(E6)),ROUND((MOD(E6-D6,1)-N(F6))*24,2),0))</f>
        <v/>
      </c>
      <c r="H6" s="32">
        <f>INDEX(Einstellungen!$B$7:$B$13,7)</f>
        <v/>
      </c>
      <c r="I6" s="32">
        <f>IF(OR(ISNUMBER(D6),C6&lt;&gt;""),G6-H6,0)</f>
        <v/>
      </c>
      <c r="J6" s="33" t="n"/>
      <c r="K6" s="34">
        <f>IF(AND(ISNUMBER(D6),ISNUMBER(E6)),IF((MOD(E6-D6,1)-N(F6))*24&gt;10,"über 10 Std.",IF(AND((MOD(E6-D6,1)-N(F6))*24&gt;9,N(F6)*1440&lt;45),"Pause unter 45 Min.",IF(AND((MOD(E6-D6,1)-N(F6))*24&gt;6,N(F6)*1440&lt;30),"Pause unter 30 Min.",""))),"")</f>
        <v/>
      </c>
    </row>
    <row r="7">
      <c r="A7" s="35" t="n">
        <v>46391</v>
      </c>
      <c r="B7" s="36" t="inlineStr">
        <is>
          <t>Mo</t>
        </is>
      </c>
      <c r="C7" s="5" t="n"/>
      <c r="D7" s="37" t="n"/>
      <c r="E7" s="37" t="n"/>
      <c r="F7" s="37" t="n"/>
      <c r="G7" s="38">
        <f>IF(OR(UPPER(C7)="U",UPPER(C7)="K"),H7,IF(AND(ISNUMBER(D7),ISNUMBER(E7)),ROUND((MOD(E7-D7,1)-N(F7))*24,2),0))</f>
        <v/>
      </c>
      <c r="H7" s="38">
        <f>INDEX(Einstellungen!$B$7:$B$13,1)</f>
        <v/>
      </c>
      <c r="I7" s="38">
        <f>IF(OR(ISNUMBER(D7),C7&lt;&gt;""),G7-H7,0)</f>
        <v/>
      </c>
      <c r="J7" s="12" t="n"/>
      <c r="K7" s="39">
        <f>IF(AND(ISNUMBER(D7),ISNUMBER(E7)),IF((MOD(E7-D7,1)-N(F7))*24&gt;10,"über 10 Std.",IF(AND((MOD(E7-D7,1)-N(F7))*24&gt;9,N(F7)*1440&lt;45),"Pause unter 45 Min.",IF(AND((MOD(E7-D7,1)-N(F7))*24&gt;6,N(F7)*1440&lt;30),"Pause unter 30 Min.",""))),"")</f>
        <v/>
      </c>
    </row>
    <row r="8">
      <c r="A8" s="35" t="n">
        <v>46392</v>
      </c>
      <c r="B8" s="36" t="inlineStr">
        <is>
          <t>Di</t>
        </is>
      </c>
      <c r="C8" s="5" t="n"/>
      <c r="D8" s="37" t="n"/>
      <c r="E8" s="37" t="n"/>
      <c r="F8" s="37" t="n"/>
      <c r="G8" s="38">
        <f>IF(OR(UPPER(C8)="U",UPPER(C8)="K"),H8,IF(AND(ISNUMBER(D8),ISNUMBER(E8)),ROUND((MOD(E8-D8,1)-N(F8))*24,2),0))</f>
        <v/>
      </c>
      <c r="H8" s="38">
        <f>INDEX(Einstellungen!$B$7:$B$13,2)</f>
        <v/>
      </c>
      <c r="I8" s="38">
        <f>IF(OR(ISNUMBER(D8),C8&lt;&gt;""),G8-H8,0)</f>
        <v/>
      </c>
      <c r="J8" s="12" t="n"/>
      <c r="K8" s="39">
        <f>IF(AND(ISNUMBER(D8),ISNUMBER(E8)),IF((MOD(E8-D8,1)-N(F8))*24&gt;10,"über 10 Std.",IF(AND((MOD(E8-D8,1)-N(F8))*24&gt;9,N(F8)*1440&lt;45),"Pause unter 45 Min.",IF(AND((MOD(E8-D8,1)-N(F8))*24&gt;6,N(F8)*1440&lt;30),"Pause unter 30 Min.",""))),"")</f>
        <v/>
      </c>
    </row>
    <row r="9">
      <c r="A9" s="35" t="n">
        <v>46393</v>
      </c>
      <c r="B9" s="36" t="inlineStr">
        <is>
          <t>Mi</t>
        </is>
      </c>
      <c r="C9" s="5" t="n"/>
      <c r="D9" s="37" t="n"/>
      <c r="E9" s="37" t="n"/>
      <c r="F9" s="37" t="n"/>
      <c r="G9" s="38">
        <f>IF(OR(UPPER(C9)="U",UPPER(C9)="K"),H9,IF(AND(ISNUMBER(D9),ISNUMBER(E9)),ROUND((MOD(E9-D9,1)-N(F9))*24,2),0))</f>
        <v/>
      </c>
      <c r="H9" s="38">
        <f>INDEX(Einstellungen!$B$7:$B$13,3)</f>
        <v/>
      </c>
      <c r="I9" s="38">
        <f>IF(OR(ISNUMBER(D9),C9&lt;&gt;""),G9-H9,0)</f>
        <v/>
      </c>
      <c r="J9" s="12" t="n"/>
      <c r="K9" s="39">
        <f>IF(AND(ISNUMBER(D9),ISNUMBER(E9)),IF((MOD(E9-D9,1)-N(F9))*24&gt;10,"über 10 Std.",IF(AND((MOD(E9-D9,1)-N(F9))*24&gt;9,N(F9)*1440&lt;45),"Pause unter 45 Min.",IF(AND((MOD(E9-D9,1)-N(F9))*24&gt;6,N(F9)*1440&lt;30),"Pause unter 30 Min.",""))),"")</f>
        <v/>
      </c>
    </row>
    <row r="10">
      <c r="A10" s="35" t="n">
        <v>46394</v>
      </c>
      <c r="B10" s="36" t="inlineStr">
        <is>
          <t>Do</t>
        </is>
      </c>
      <c r="C10" s="5" t="n"/>
      <c r="D10" s="37" t="n"/>
      <c r="E10" s="37" t="n"/>
      <c r="F10" s="37" t="n"/>
      <c r="G10" s="38">
        <f>IF(OR(UPPER(C10)="U",UPPER(C10)="K"),H10,IF(AND(ISNUMBER(D10),ISNUMBER(E10)),ROUND((MOD(E10-D10,1)-N(F10))*24,2),0))</f>
        <v/>
      </c>
      <c r="H10" s="38">
        <f>INDEX(Einstellungen!$B$7:$B$13,4)</f>
        <v/>
      </c>
      <c r="I10" s="38">
        <f>IF(OR(ISNUMBER(D10),C10&lt;&gt;""),G10-H10,0)</f>
        <v/>
      </c>
      <c r="J10" s="12" t="n"/>
      <c r="K10" s="39">
        <f>IF(AND(ISNUMBER(D10),ISNUMBER(E10)),IF((MOD(E10-D10,1)-N(F10))*24&gt;10,"über 10 Std.",IF(AND((MOD(E10-D10,1)-N(F10))*24&gt;9,N(F10)*1440&lt;45),"Pause unter 45 Min.",IF(AND((MOD(E10-D10,1)-N(F10))*24&gt;6,N(F10)*1440&lt;30),"Pause unter 30 Min.",""))),"")</f>
        <v/>
      </c>
    </row>
    <row r="11">
      <c r="A11" s="35" t="n">
        <v>46395</v>
      </c>
      <c r="B11" s="36" t="inlineStr">
        <is>
          <t>Fr</t>
        </is>
      </c>
      <c r="C11" s="5" t="n"/>
      <c r="D11" s="37" t="n"/>
      <c r="E11" s="37" t="n"/>
      <c r="F11" s="37" t="n"/>
      <c r="G11" s="38">
        <f>IF(OR(UPPER(C11)="U",UPPER(C11)="K"),H11,IF(AND(ISNUMBER(D11),ISNUMBER(E11)),ROUND((MOD(E11-D11,1)-N(F11))*24,2),0))</f>
        <v/>
      </c>
      <c r="H11" s="38">
        <f>INDEX(Einstellungen!$B$7:$B$13,5)</f>
        <v/>
      </c>
      <c r="I11" s="38">
        <f>IF(OR(ISNUMBER(D11),C11&lt;&gt;""),G11-H11,0)</f>
        <v/>
      </c>
      <c r="J11" s="12" t="n"/>
      <c r="K11" s="39">
        <f>IF(AND(ISNUMBER(D11),ISNUMBER(E11)),IF((MOD(E11-D11,1)-N(F11))*24&gt;10,"über 10 Std.",IF(AND((MOD(E11-D11,1)-N(F11))*24&gt;9,N(F11)*1440&lt;45),"Pause unter 45 Min.",IF(AND((MOD(E11-D11,1)-N(F11))*24&gt;6,N(F11)*1440&lt;30),"Pause unter 30 Min.",""))),"")</f>
        <v/>
      </c>
    </row>
    <row r="12">
      <c r="A12" s="29" t="n">
        <v>46396</v>
      </c>
      <c r="B12" s="30" t="inlineStr">
        <is>
          <t>Sa</t>
        </is>
      </c>
      <c r="C12" s="30" t="n"/>
      <c r="D12" s="31" t="n"/>
      <c r="E12" s="31" t="n"/>
      <c r="F12" s="31" t="n"/>
      <c r="G12" s="32">
        <f>IF(OR(UPPER(C12)="U",UPPER(C12)="K"),H12,IF(AND(ISNUMBER(D12),ISNUMBER(E12)),ROUND((MOD(E12-D12,1)-N(F12))*24,2),0))</f>
        <v/>
      </c>
      <c r="H12" s="32">
        <f>INDEX(Einstellungen!$B$7:$B$13,6)</f>
        <v/>
      </c>
      <c r="I12" s="32">
        <f>IF(OR(ISNUMBER(D12),C12&lt;&gt;""),G12-H12,0)</f>
        <v/>
      </c>
      <c r="J12" s="33" t="n"/>
      <c r="K12" s="34">
        <f>IF(AND(ISNUMBER(D12),ISNUMBER(E12)),IF((MOD(E12-D12,1)-N(F12))*24&gt;10,"über 10 Std.",IF(AND((MOD(E12-D12,1)-N(F12))*24&gt;9,N(F12)*1440&lt;45),"Pause unter 45 Min.",IF(AND((MOD(E12-D12,1)-N(F12))*24&gt;6,N(F12)*1440&lt;30),"Pause unter 30 Min.",""))),"")</f>
        <v/>
      </c>
    </row>
    <row r="13">
      <c r="A13" s="29" t="n">
        <v>46397</v>
      </c>
      <c r="B13" s="30" t="inlineStr">
        <is>
          <t>So</t>
        </is>
      </c>
      <c r="C13" s="30" t="n"/>
      <c r="D13" s="31" t="n"/>
      <c r="E13" s="31" t="n"/>
      <c r="F13" s="31" t="n"/>
      <c r="G13" s="32">
        <f>IF(OR(UPPER(C13)="U",UPPER(C13)="K"),H13,IF(AND(ISNUMBER(D13),ISNUMBER(E13)),ROUND((MOD(E13-D13,1)-N(F13))*24,2),0))</f>
        <v/>
      </c>
      <c r="H13" s="32">
        <f>INDEX(Einstellungen!$B$7:$B$13,7)</f>
        <v/>
      </c>
      <c r="I13" s="32">
        <f>IF(OR(ISNUMBER(D13),C13&lt;&gt;""),G13-H13,0)</f>
        <v/>
      </c>
      <c r="J13" s="33" t="n"/>
      <c r="K13" s="34">
        <f>IF(AND(ISNUMBER(D13),ISNUMBER(E13)),IF((MOD(E13-D13,1)-N(F13))*24&gt;10,"über 10 Std.",IF(AND((MOD(E13-D13,1)-N(F13))*24&gt;9,N(F13)*1440&lt;45),"Pause unter 45 Min.",IF(AND((MOD(E13-D13,1)-N(F13))*24&gt;6,N(F13)*1440&lt;30),"Pause unter 30 Min.",""))),"")</f>
        <v/>
      </c>
    </row>
    <row r="14">
      <c r="A14" s="35" t="n">
        <v>46398</v>
      </c>
      <c r="B14" s="36" t="inlineStr">
        <is>
          <t>Mo</t>
        </is>
      </c>
      <c r="C14" s="5" t="n"/>
      <c r="D14" s="37" t="n"/>
      <c r="E14" s="37" t="n"/>
      <c r="F14" s="37" t="n"/>
      <c r="G14" s="38">
        <f>IF(OR(UPPER(C14)="U",UPPER(C14)="K"),H14,IF(AND(ISNUMBER(D14),ISNUMBER(E14)),ROUND((MOD(E14-D14,1)-N(F14))*24,2),0))</f>
        <v/>
      </c>
      <c r="H14" s="38">
        <f>INDEX(Einstellungen!$B$7:$B$13,1)</f>
        <v/>
      </c>
      <c r="I14" s="38">
        <f>IF(OR(ISNUMBER(D14),C14&lt;&gt;""),G14-H14,0)</f>
        <v/>
      </c>
      <c r="J14" s="12" t="n"/>
      <c r="K14" s="39">
        <f>IF(AND(ISNUMBER(D14),ISNUMBER(E14)),IF((MOD(E14-D14,1)-N(F14))*24&gt;10,"über 10 Std.",IF(AND((MOD(E14-D14,1)-N(F14))*24&gt;9,N(F14)*1440&lt;45),"Pause unter 45 Min.",IF(AND((MOD(E14-D14,1)-N(F14))*24&gt;6,N(F14)*1440&lt;30),"Pause unter 30 Min.",""))),"")</f>
        <v/>
      </c>
    </row>
    <row r="15">
      <c r="A15" s="35" t="n">
        <v>46399</v>
      </c>
      <c r="B15" s="36" t="inlineStr">
        <is>
          <t>Di</t>
        </is>
      </c>
      <c r="C15" s="5" t="n"/>
      <c r="D15" s="37" t="n"/>
      <c r="E15" s="37" t="n"/>
      <c r="F15" s="37" t="n"/>
      <c r="G15" s="38">
        <f>IF(OR(UPPER(C15)="U",UPPER(C15)="K"),H15,IF(AND(ISNUMBER(D15),ISNUMBER(E15)),ROUND((MOD(E15-D15,1)-N(F15))*24,2),0))</f>
        <v/>
      </c>
      <c r="H15" s="38">
        <f>INDEX(Einstellungen!$B$7:$B$13,2)</f>
        <v/>
      </c>
      <c r="I15" s="38">
        <f>IF(OR(ISNUMBER(D15),C15&lt;&gt;""),G15-H15,0)</f>
        <v/>
      </c>
      <c r="J15" s="12" t="n"/>
      <c r="K15" s="39">
        <f>IF(AND(ISNUMBER(D15),ISNUMBER(E15)),IF((MOD(E15-D15,1)-N(F15))*24&gt;10,"über 10 Std.",IF(AND((MOD(E15-D15,1)-N(F15))*24&gt;9,N(F15)*1440&lt;45),"Pause unter 45 Min.",IF(AND((MOD(E15-D15,1)-N(F15))*24&gt;6,N(F15)*1440&lt;30),"Pause unter 30 Min.",""))),"")</f>
        <v/>
      </c>
    </row>
    <row r="16">
      <c r="A16" s="35" t="n">
        <v>46400</v>
      </c>
      <c r="B16" s="36" t="inlineStr">
        <is>
          <t>Mi</t>
        </is>
      </c>
      <c r="C16" s="5" t="n"/>
      <c r="D16" s="37" t="n"/>
      <c r="E16" s="37" t="n"/>
      <c r="F16" s="37" t="n"/>
      <c r="G16" s="38">
        <f>IF(OR(UPPER(C16)="U",UPPER(C16)="K"),H16,IF(AND(ISNUMBER(D16),ISNUMBER(E16)),ROUND((MOD(E16-D16,1)-N(F16))*24,2),0))</f>
        <v/>
      </c>
      <c r="H16" s="38">
        <f>INDEX(Einstellungen!$B$7:$B$13,3)</f>
        <v/>
      </c>
      <c r="I16" s="38">
        <f>IF(OR(ISNUMBER(D16),C16&lt;&gt;""),G16-H16,0)</f>
        <v/>
      </c>
      <c r="J16" s="12" t="n"/>
      <c r="K16" s="39">
        <f>IF(AND(ISNUMBER(D16),ISNUMBER(E16)),IF((MOD(E16-D16,1)-N(F16))*24&gt;10,"über 10 Std.",IF(AND((MOD(E16-D16,1)-N(F16))*24&gt;9,N(F16)*1440&lt;45),"Pause unter 45 Min.",IF(AND((MOD(E16-D16,1)-N(F16))*24&gt;6,N(F16)*1440&lt;30),"Pause unter 30 Min.",""))),"")</f>
        <v/>
      </c>
    </row>
    <row r="17">
      <c r="A17" s="35" t="n">
        <v>46401</v>
      </c>
      <c r="B17" s="36" t="inlineStr">
        <is>
          <t>Do</t>
        </is>
      </c>
      <c r="C17" s="5" t="n"/>
      <c r="D17" s="37" t="n"/>
      <c r="E17" s="37" t="n"/>
      <c r="F17" s="37" t="n"/>
      <c r="G17" s="38">
        <f>IF(OR(UPPER(C17)="U",UPPER(C17)="K"),H17,IF(AND(ISNUMBER(D17),ISNUMBER(E17)),ROUND((MOD(E17-D17,1)-N(F17))*24,2),0))</f>
        <v/>
      </c>
      <c r="H17" s="38">
        <f>INDEX(Einstellungen!$B$7:$B$13,4)</f>
        <v/>
      </c>
      <c r="I17" s="38">
        <f>IF(OR(ISNUMBER(D17),C17&lt;&gt;""),G17-H17,0)</f>
        <v/>
      </c>
      <c r="J17" s="12" t="n"/>
      <c r="K17" s="39">
        <f>IF(AND(ISNUMBER(D17),ISNUMBER(E17)),IF((MOD(E17-D17,1)-N(F17))*24&gt;10,"über 10 Std.",IF(AND((MOD(E17-D17,1)-N(F17))*24&gt;9,N(F17)*1440&lt;45),"Pause unter 45 Min.",IF(AND((MOD(E17-D17,1)-N(F17))*24&gt;6,N(F17)*1440&lt;30),"Pause unter 30 Min.",""))),"")</f>
        <v/>
      </c>
    </row>
    <row r="18">
      <c r="A18" s="35" t="n">
        <v>46402</v>
      </c>
      <c r="B18" s="36" t="inlineStr">
        <is>
          <t>Fr</t>
        </is>
      </c>
      <c r="C18" s="5" t="n"/>
      <c r="D18" s="37" t="n"/>
      <c r="E18" s="37" t="n"/>
      <c r="F18" s="37" t="n"/>
      <c r="G18" s="38">
        <f>IF(OR(UPPER(C18)="U",UPPER(C18)="K"),H18,IF(AND(ISNUMBER(D18),ISNUMBER(E18)),ROUND((MOD(E18-D18,1)-N(F18))*24,2),0))</f>
        <v/>
      </c>
      <c r="H18" s="38">
        <f>INDEX(Einstellungen!$B$7:$B$13,5)</f>
        <v/>
      </c>
      <c r="I18" s="38">
        <f>IF(OR(ISNUMBER(D18),C18&lt;&gt;""),G18-H18,0)</f>
        <v/>
      </c>
      <c r="J18" s="12" t="n"/>
      <c r="K18" s="39">
        <f>IF(AND(ISNUMBER(D18),ISNUMBER(E18)),IF((MOD(E18-D18,1)-N(F18))*24&gt;10,"über 10 Std.",IF(AND((MOD(E18-D18,1)-N(F18))*24&gt;9,N(F18)*1440&lt;45),"Pause unter 45 Min.",IF(AND((MOD(E18-D18,1)-N(F18))*24&gt;6,N(F18)*1440&lt;30),"Pause unter 30 Min.",""))),"")</f>
        <v/>
      </c>
    </row>
    <row r="19">
      <c r="A19" s="29" t="n">
        <v>46403</v>
      </c>
      <c r="B19" s="30" t="inlineStr">
        <is>
          <t>Sa</t>
        </is>
      </c>
      <c r="C19" s="30" t="n"/>
      <c r="D19" s="31" t="n"/>
      <c r="E19" s="31" t="n"/>
      <c r="F19" s="31" t="n"/>
      <c r="G19" s="32">
        <f>IF(OR(UPPER(C19)="U",UPPER(C19)="K"),H19,IF(AND(ISNUMBER(D19),ISNUMBER(E19)),ROUND((MOD(E19-D19,1)-N(F19))*24,2),0))</f>
        <v/>
      </c>
      <c r="H19" s="32">
        <f>INDEX(Einstellungen!$B$7:$B$13,6)</f>
        <v/>
      </c>
      <c r="I19" s="32">
        <f>IF(OR(ISNUMBER(D19),C19&lt;&gt;""),G19-H19,0)</f>
        <v/>
      </c>
      <c r="J19" s="33" t="n"/>
      <c r="K19" s="34">
        <f>IF(AND(ISNUMBER(D19),ISNUMBER(E19)),IF((MOD(E19-D19,1)-N(F19))*24&gt;10,"über 10 Std.",IF(AND((MOD(E19-D19,1)-N(F19))*24&gt;9,N(F19)*1440&lt;45),"Pause unter 45 Min.",IF(AND((MOD(E19-D19,1)-N(F19))*24&gt;6,N(F19)*1440&lt;30),"Pause unter 30 Min.",""))),"")</f>
        <v/>
      </c>
    </row>
    <row r="20">
      <c r="A20" s="29" t="n">
        <v>46404</v>
      </c>
      <c r="B20" s="30" t="inlineStr">
        <is>
          <t>So</t>
        </is>
      </c>
      <c r="C20" s="30" t="n"/>
      <c r="D20" s="31" t="n"/>
      <c r="E20" s="31" t="n"/>
      <c r="F20" s="31" t="n"/>
      <c r="G20" s="32">
        <f>IF(OR(UPPER(C20)="U",UPPER(C20)="K"),H20,IF(AND(ISNUMBER(D20),ISNUMBER(E20)),ROUND((MOD(E20-D20,1)-N(F20))*24,2),0))</f>
        <v/>
      </c>
      <c r="H20" s="32">
        <f>INDEX(Einstellungen!$B$7:$B$13,7)</f>
        <v/>
      </c>
      <c r="I20" s="32">
        <f>IF(OR(ISNUMBER(D20),C20&lt;&gt;""),G20-H20,0)</f>
        <v/>
      </c>
      <c r="J20" s="33" t="n"/>
      <c r="K20" s="34">
        <f>IF(AND(ISNUMBER(D20),ISNUMBER(E20)),IF((MOD(E20-D20,1)-N(F20))*24&gt;10,"über 10 Std.",IF(AND((MOD(E20-D20,1)-N(F20))*24&gt;9,N(F20)*1440&lt;45),"Pause unter 45 Min.",IF(AND((MOD(E20-D20,1)-N(F20))*24&gt;6,N(F20)*1440&lt;30),"Pause unter 30 Min.",""))),"")</f>
        <v/>
      </c>
    </row>
    <row r="21">
      <c r="A21" s="35" t="n">
        <v>46405</v>
      </c>
      <c r="B21" s="36" t="inlineStr">
        <is>
          <t>Mo</t>
        </is>
      </c>
      <c r="C21" s="5" t="n"/>
      <c r="D21" s="37" t="n"/>
      <c r="E21" s="37" t="n"/>
      <c r="F21" s="37" t="n"/>
      <c r="G21" s="38">
        <f>IF(OR(UPPER(C21)="U",UPPER(C21)="K"),H21,IF(AND(ISNUMBER(D21),ISNUMBER(E21)),ROUND((MOD(E21-D21,1)-N(F21))*24,2),0))</f>
        <v/>
      </c>
      <c r="H21" s="38">
        <f>INDEX(Einstellungen!$B$7:$B$13,1)</f>
        <v/>
      </c>
      <c r="I21" s="38">
        <f>IF(OR(ISNUMBER(D21),C21&lt;&gt;""),G21-H21,0)</f>
        <v/>
      </c>
      <c r="J21" s="12" t="n"/>
      <c r="K21" s="39">
        <f>IF(AND(ISNUMBER(D21),ISNUMBER(E21)),IF((MOD(E21-D21,1)-N(F21))*24&gt;10,"über 10 Std.",IF(AND((MOD(E21-D21,1)-N(F21))*24&gt;9,N(F21)*1440&lt;45),"Pause unter 45 Min.",IF(AND((MOD(E21-D21,1)-N(F21))*24&gt;6,N(F21)*1440&lt;30),"Pause unter 30 Min.",""))),"")</f>
        <v/>
      </c>
    </row>
    <row r="22">
      <c r="A22" s="35" t="n">
        <v>46406</v>
      </c>
      <c r="B22" s="36" t="inlineStr">
        <is>
          <t>Di</t>
        </is>
      </c>
      <c r="C22" s="5" t="n"/>
      <c r="D22" s="37" t="n"/>
      <c r="E22" s="37" t="n"/>
      <c r="F22" s="37" t="n"/>
      <c r="G22" s="38">
        <f>IF(OR(UPPER(C22)="U",UPPER(C22)="K"),H22,IF(AND(ISNUMBER(D22),ISNUMBER(E22)),ROUND((MOD(E22-D22,1)-N(F22))*24,2),0))</f>
        <v/>
      </c>
      <c r="H22" s="38">
        <f>INDEX(Einstellungen!$B$7:$B$13,2)</f>
        <v/>
      </c>
      <c r="I22" s="38">
        <f>IF(OR(ISNUMBER(D22),C22&lt;&gt;""),G22-H22,0)</f>
        <v/>
      </c>
      <c r="J22" s="12" t="n"/>
      <c r="K22" s="39">
        <f>IF(AND(ISNUMBER(D22),ISNUMBER(E22)),IF((MOD(E22-D22,1)-N(F22))*24&gt;10,"über 10 Std.",IF(AND((MOD(E22-D22,1)-N(F22))*24&gt;9,N(F22)*1440&lt;45),"Pause unter 45 Min.",IF(AND((MOD(E22-D22,1)-N(F22))*24&gt;6,N(F22)*1440&lt;30),"Pause unter 30 Min.",""))),"")</f>
        <v/>
      </c>
    </row>
    <row r="23">
      <c r="A23" s="35" t="n">
        <v>46407</v>
      </c>
      <c r="B23" s="36" t="inlineStr">
        <is>
          <t>Mi</t>
        </is>
      </c>
      <c r="C23" s="5" t="n"/>
      <c r="D23" s="37" t="n"/>
      <c r="E23" s="37" t="n"/>
      <c r="F23" s="37" t="n"/>
      <c r="G23" s="38">
        <f>IF(OR(UPPER(C23)="U",UPPER(C23)="K"),H23,IF(AND(ISNUMBER(D23),ISNUMBER(E23)),ROUND((MOD(E23-D23,1)-N(F23))*24,2),0))</f>
        <v/>
      </c>
      <c r="H23" s="38">
        <f>INDEX(Einstellungen!$B$7:$B$13,3)</f>
        <v/>
      </c>
      <c r="I23" s="38">
        <f>IF(OR(ISNUMBER(D23),C23&lt;&gt;""),G23-H23,0)</f>
        <v/>
      </c>
      <c r="J23" s="12" t="n"/>
      <c r="K23" s="39">
        <f>IF(AND(ISNUMBER(D23),ISNUMBER(E23)),IF((MOD(E23-D23,1)-N(F23))*24&gt;10,"über 10 Std.",IF(AND((MOD(E23-D23,1)-N(F23))*24&gt;9,N(F23)*1440&lt;45),"Pause unter 45 Min.",IF(AND((MOD(E23-D23,1)-N(F23))*24&gt;6,N(F23)*1440&lt;30),"Pause unter 30 Min.",""))),"")</f>
        <v/>
      </c>
    </row>
    <row r="24">
      <c r="A24" s="35" t="n">
        <v>46408</v>
      </c>
      <c r="B24" s="36" t="inlineStr">
        <is>
          <t>Do</t>
        </is>
      </c>
      <c r="C24" s="5" t="n"/>
      <c r="D24" s="37" t="n"/>
      <c r="E24" s="37" t="n"/>
      <c r="F24" s="37" t="n"/>
      <c r="G24" s="38">
        <f>IF(OR(UPPER(C24)="U",UPPER(C24)="K"),H24,IF(AND(ISNUMBER(D24),ISNUMBER(E24)),ROUND((MOD(E24-D24,1)-N(F24))*24,2),0))</f>
        <v/>
      </c>
      <c r="H24" s="38">
        <f>INDEX(Einstellungen!$B$7:$B$13,4)</f>
        <v/>
      </c>
      <c r="I24" s="38">
        <f>IF(OR(ISNUMBER(D24),C24&lt;&gt;""),G24-H24,0)</f>
        <v/>
      </c>
      <c r="J24" s="12" t="n"/>
      <c r="K24" s="39">
        <f>IF(AND(ISNUMBER(D24),ISNUMBER(E24)),IF((MOD(E24-D24,1)-N(F24))*24&gt;10,"über 10 Std.",IF(AND((MOD(E24-D24,1)-N(F24))*24&gt;9,N(F24)*1440&lt;45),"Pause unter 45 Min.",IF(AND((MOD(E24-D24,1)-N(F24))*24&gt;6,N(F24)*1440&lt;30),"Pause unter 30 Min.",""))),"")</f>
        <v/>
      </c>
    </row>
    <row r="25">
      <c r="A25" s="35" t="n">
        <v>46409</v>
      </c>
      <c r="B25" s="36" t="inlineStr">
        <is>
          <t>Fr</t>
        </is>
      </c>
      <c r="C25" s="5" t="n"/>
      <c r="D25" s="37" t="n"/>
      <c r="E25" s="37" t="n"/>
      <c r="F25" s="37" t="n"/>
      <c r="G25" s="38">
        <f>IF(OR(UPPER(C25)="U",UPPER(C25)="K"),H25,IF(AND(ISNUMBER(D25),ISNUMBER(E25)),ROUND((MOD(E25-D25,1)-N(F25))*24,2),0))</f>
        <v/>
      </c>
      <c r="H25" s="38">
        <f>INDEX(Einstellungen!$B$7:$B$13,5)</f>
        <v/>
      </c>
      <c r="I25" s="38">
        <f>IF(OR(ISNUMBER(D25),C25&lt;&gt;""),G25-H25,0)</f>
        <v/>
      </c>
      <c r="J25" s="12" t="n"/>
      <c r="K25" s="39">
        <f>IF(AND(ISNUMBER(D25),ISNUMBER(E25)),IF((MOD(E25-D25,1)-N(F25))*24&gt;10,"über 10 Std.",IF(AND((MOD(E25-D25,1)-N(F25))*24&gt;9,N(F25)*1440&lt;45),"Pause unter 45 Min.",IF(AND((MOD(E25-D25,1)-N(F25))*24&gt;6,N(F25)*1440&lt;30),"Pause unter 30 Min.",""))),"")</f>
        <v/>
      </c>
    </row>
    <row r="26">
      <c r="A26" s="29" t="n">
        <v>46410</v>
      </c>
      <c r="B26" s="30" t="inlineStr">
        <is>
          <t>Sa</t>
        </is>
      </c>
      <c r="C26" s="30" t="n"/>
      <c r="D26" s="31" t="n"/>
      <c r="E26" s="31" t="n"/>
      <c r="F26" s="31" t="n"/>
      <c r="G26" s="32">
        <f>IF(OR(UPPER(C26)="U",UPPER(C26)="K"),H26,IF(AND(ISNUMBER(D26),ISNUMBER(E26)),ROUND((MOD(E26-D26,1)-N(F26))*24,2),0))</f>
        <v/>
      </c>
      <c r="H26" s="32">
        <f>INDEX(Einstellungen!$B$7:$B$13,6)</f>
        <v/>
      </c>
      <c r="I26" s="32">
        <f>IF(OR(ISNUMBER(D26),C26&lt;&gt;""),G26-H26,0)</f>
        <v/>
      </c>
      <c r="J26" s="33" t="n"/>
      <c r="K26" s="34">
        <f>IF(AND(ISNUMBER(D26),ISNUMBER(E26)),IF((MOD(E26-D26,1)-N(F26))*24&gt;10,"über 10 Std.",IF(AND((MOD(E26-D26,1)-N(F26))*24&gt;9,N(F26)*1440&lt;45),"Pause unter 45 Min.",IF(AND((MOD(E26-D26,1)-N(F26))*24&gt;6,N(F26)*1440&lt;30),"Pause unter 30 Min.",""))),"")</f>
        <v/>
      </c>
    </row>
    <row r="27">
      <c r="A27" s="29" t="n">
        <v>46411</v>
      </c>
      <c r="B27" s="30" t="inlineStr">
        <is>
          <t>So</t>
        </is>
      </c>
      <c r="C27" s="30" t="n"/>
      <c r="D27" s="31" t="n"/>
      <c r="E27" s="31" t="n"/>
      <c r="F27" s="31" t="n"/>
      <c r="G27" s="32">
        <f>IF(OR(UPPER(C27)="U",UPPER(C27)="K"),H27,IF(AND(ISNUMBER(D27),ISNUMBER(E27)),ROUND((MOD(E27-D27,1)-N(F27))*24,2),0))</f>
        <v/>
      </c>
      <c r="H27" s="32">
        <f>INDEX(Einstellungen!$B$7:$B$13,7)</f>
        <v/>
      </c>
      <c r="I27" s="32">
        <f>IF(OR(ISNUMBER(D27),C27&lt;&gt;""),G27-H27,0)</f>
        <v/>
      </c>
      <c r="J27" s="33" t="n"/>
      <c r="K27" s="34">
        <f>IF(AND(ISNUMBER(D27),ISNUMBER(E27)),IF((MOD(E27-D27,1)-N(F27))*24&gt;10,"über 10 Std.",IF(AND((MOD(E27-D27,1)-N(F27))*24&gt;9,N(F27)*1440&lt;45),"Pause unter 45 Min.",IF(AND((MOD(E27-D27,1)-N(F27))*24&gt;6,N(F27)*1440&lt;30),"Pause unter 30 Min.",""))),"")</f>
        <v/>
      </c>
    </row>
    <row r="28">
      <c r="A28" s="35" t="n">
        <v>46412</v>
      </c>
      <c r="B28" s="36" t="inlineStr">
        <is>
          <t>Mo</t>
        </is>
      </c>
      <c r="C28" s="5" t="n"/>
      <c r="D28" s="37" t="n"/>
      <c r="E28" s="37" t="n"/>
      <c r="F28" s="37" t="n"/>
      <c r="G28" s="38">
        <f>IF(OR(UPPER(C28)="U",UPPER(C28)="K"),H28,IF(AND(ISNUMBER(D28),ISNUMBER(E28)),ROUND((MOD(E28-D28,1)-N(F28))*24,2),0))</f>
        <v/>
      </c>
      <c r="H28" s="38">
        <f>INDEX(Einstellungen!$B$7:$B$13,1)</f>
        <v/>
      </c>
      <c r="I28" s="38">
        <f>IF(OR(ISNUMBER(D28),C28&lt;&gt;""),G28-H28,0)</f>
        <v/>
      </c>
      <c r="J28" s="12" t="n"/>
      <c r="K28" s="39">
        <f>IF(AND(ISNUMBER(D28),ISNUMBER(E28)),IF((MOD(E28-D28,1)-N(F28))*24&gt;10,"über 10 Std.",IF(AND((MOD(E28-D28,1)-N(F28))*24&gt;9,N(F28)*1440&lt;45),"Pause unter 45 Min.",IF(AND((MOD(E28-D28,1)-N(F28))*24&gt;6,N(F28)*1440&lt;30),"Pause unter 30 Min.",""))),"")</f>
        <v/>
      </c>
    </row>
    <row r="29">
      <c r="A29" s="35" t="n">
        <v>46413</v>
      </c>
      <c r="B29" s="36" t="inlineStr">
        <is>
          <t>Di</t>
        </is>
      </c>
      <c r="C29" s="5" t="n"/>
      <c r="D29" s="37" t="n"/>
      <c r="E29" s="37" t="n"/>
      <c r="F29" s="37" t="n"/>
      <c r="G29" s="38">
        <f>IF(OR(UPPER(C29)="U",UPPER(C29)="K"),H29,IF(AND(ISNUMBER(D29),ISNUMBER(E29)),ROUND((MOD(E29-D29,1)-N(F29))*24,2),0))</f>
        <v/>
      </c>
      <c r="H29" s="38">
        <f>INDEX(Einstellungen!$B$7:$B$13,2)</f>
        <v/>
      </c>
      <c r="I29" s="38">
        <f>IF(OR(ISNUMBER(D29),C29&lt;&gt;""),G29-H29,0)</f>
        <v/>
      </c>
      <c r="J29" s="12" t="n"/>
      <c r="K29" s="39">
        <f>IF(AND(ISNUMBER(D29),ISNUMBER(E29)),IF((MOD(E29-D29,1)-N(F29))*24&gt;10,"über 10 Std.",IF(AND((MOD(E29-D29,1)-N(F29))*24&gt;9,N(F29)*1440&lt;45),"Pause unter 45 Min.",IF(AND((MOD(E29-D29,1)-N(F29))*24&gt;6,N(F29)*1440&lt;30),"Pause unter 30 Min.",""))),"")</f>
        <v/>
      </c>
    </row>
    <row r="30">
      <c r="A30" s="35" t="n">
        <v>46414</v>
      </c>
      <c r="B30" s="36" t="inlineStr">
        <is>
          <t>Mi</t>
        </is>
      </c>
      <c r="C30" s="5" t="n"/>
      <c r="D30" s="37" t="n"/>
      <c r="E30" s="37" t="n"/>
      <c r="F30" s="37" t="n"/>
      <c r="G30" s="38">
        <f>IF(OR(UPPER(C30)="U",UPPER(C30)="K"),H30,IF(AND(ISNUMBER(D30),ISNUMBER(E30)),ROUND((MOD(E30-D30,1)-N(F30))*24,2),0))</f>
        <v/>
      </c>
      <c r="H30" s="38">
        <f>INDEX(Einstellungen!$B$7:$B$13,3)</f>
        <v/>
      </c>
      <c r="I30" s="38">
        <f>IF(OR(ISNUMBER(D30),C30&lt;&gt;""),G30-H30,0)</f>
        <v/>
      </c>
      <c r="J30" s="12" t="n"/>
      <c r="K30" s="39">
        <f>IF(AND(ISNUMBER(D30),ISNUMBER(E30)),IF((MOD(E30-D30,1)-N(F30))*24&gt;10,"über 10 Std.",IF(AND((MOD(E30-D30,1)-N(F30))*24&gt;9,N(F30)*1440&lt;45),"Pause unter 45 Min.",IF(AND((MOD(E30-D30,1)-N(F30))*24&gt;6,N(F30)*1440&lt;30),"Pause unter 30 Min.",""))),"")</f>
        <v/>
      </c>
    </row>
    <row r="31">
      <c r="A31" s="35" t="n">
        <v>46415</v>
      </c>
      <c r="B31" s="36" t="inlineStr">
        <is>
          <t>Do</t>
        </is>
      </c>
      <c r="C31" s="5" t="n"/>
      <c r="D31" s="37" t="n"/>
      <c r="E31" s="37" t="n"/>
      <c r="F31" s="37" t="n"/>
      <c r="G31" s="38">
        <f>IF(OR(UPPER(C31)="U",UPPER(C31)="K"),H31,IF(AND(ISNUMBER(D31),ISNUMBER(E31)),ROUND((MOD(E31-D31,1)-N(F31))*24,2),0))</f>
        <v/>
      </c>
      <c r="H31" s="38">
        <f>INDEX(Einstellungen!$B$7:$B$13,4)</f>
        <v/>
      </c>
      <c r="I31" s="38">
        <f>IF(OR(ISNUMBER(D31),C31&lt;&gt;""),G31-H31,0)</f>
        <v/>
      </c>
      <c r="J31" s="12" t="n"/>
      <c r="K31" s="39">
        <f>IF(AND(ISNUMBER(D31),ISNUMBER(E31)),IF((MOD(E31-D31,1)-N(F31))*24&gt;10,"über 10 Std.",IF(AND((MOD(E31-D31,1)-N(F31))*24&gt;9,N(F31)*1440&lt;45),"Pause unter 45 Min.",IF(AND((MOD(E31-D31,1)-N(F31))*24&gt;6,N(F31)*1440&lt;30),"Pause unter 30 Min.",""))),"")</f>
        <v/>
      </c>
    </row>
    <row r="32">
      <c r="A32" s="35" t="n">
        <v>46416</v>
      </c>
      <c r="B32" s="36" t="inlineStr">
        <is>
          <t>Fr</t>
        </is>
      </c>
      <c r="C32" s="5" t="n"/>
      <c r="D32" s="37" t="n"/>
      <c r="E32" s="37" t="n"/>
      <c r="F32" s="37" t="n"/>
      <c r="G32" s="38">
        <f>IF(OR(UPPER(C32)="U",UPPER(C32)="K"),H32,IF(AND(ISNUMBER(D32),ISNUMBER(E32)),ROUND((MOD(E32-D32,1)-N(F32))*24,2),0))</f>
        <v/>
      </c>
      <c r="H32" s="38">
        <f>INDEX(Einstellungen!$B$7:$B$13,5)</f>
        <v/>
      </c>
      <c r="I32" s="38">
        <f>IF(OR(ISNUMBER(D32),C32&lt;&gt;""),G32-H32,0)</f>
        <v/>
      </c>
      <c r="J32" s="12" t="n"/>
      <c r="K32" s="39">
        <f>IF(AND(ISNUMBER(D32),ISNUMBER(E32)),IF((MOD(E32-D32,1)-N(F32))*24&gt;10,"über 10 Std.",IF(AND((MOD(E32-D32,1)-N(F32))*24&gt;9,N(F32)*1440&lt;45),"Pause unter 45 Min.",IF(AND((MOD(E32-D32,1)-N(F32))*24&gt;6,N(F32)*1440&lt;30),"Pause unter 30 Min.",""))),"")</f>
        <v/>
      </c>
    </row>
    <row r="33">
      <c r="A33" s="29" t="n">
        <v>46417</v>
      </c>
      <c r="B33" s="30" t="inlineStr">
        <is>
          <t>Sa</t>
        </is>
      </c>
      <c r="C33" s="30" t="n"/>
      <c r="D33" s="31" t="n"/>
      <c r="E33" s="31" t="n"/>
      <c r="F33" s="31" t="n"/>
      <c r="G33" s="32">
        <f>IF(OR(UPPER(C33)="U",UPPER(C33)="K"),H33,IF(AND(ISNUMBER(D33),ISNUMBER(E33)),ROUND((MOD(E33-D33,1)-N(F33))*24,2),0))</f>
        <v/>
      </c>
      <c r="H33" s="32">
        <f>INDEX(Einstellungen!$B$7:$B$13,6)</f>
        <v/>
      </c>
      <c r="I33" s="32">
        <f>IF(OR(ISNUMBER(D33),C33&lt;&gt;""),G33-H33,0)</f>
        <v/>
      </c>
      <c r="J33" s="33" t="n"/>
      <c r="K33" s="34">
        <f>IF(AND(ISNUMBER(D33),ISNUMBER(E33)),IF((MOD(E33-D33,1)-N(F33))*24&gt;10,"über 10 Std.",IF(AND((MOD(E33-D33,1)-N(F33))*24&gt;9,N(F33)*1440&lt;45),"Pause unter 45 Min.",IF(AND((MOD(E33-D33,1)-N(F33))*24&gt;6,N(F33)*1440&lt;30),"Pause unter 30 Min.",""))),"")</f>
        <v/>
      </c>
    </row>
    <row r="34">
      <c r="A34" s="29" t="n">
        <v>46418</v>
      </c>
      <c r="B34" s="30" t="inlineStr">
        <is>
          <t>So</t>
        </is>
      </c>
      <c r="C34" s="30" t="n"/>
      <c r="D34" s="31" t="n"/>
      <c r="E34" s="31" t="n"/>
      <c r="F34" s="31" t="n"/>
      <c r="G34" s="32">
        <f>IF(OR(UPPER(C34)="U",UPPER(C34)="K"),H34,IF(AND(ISNUMBER(D34),ISNUMBER(E34)),ROUND((MOD(E34-D34,1)-N(F34))*24,2),0))</f>
        <v/>
      </c>
      <c r="H34" s="32">
        <f>INDEX(Einstellungen!$B$7:$B$13,7)</f>
        <v/>
      </c>
      <c r="I34" s="32">
        <f>IF(OR(ISNUMBER(D34),C34&lt;&gt;""),G34-H34,0)</f>
        <v/>
      </c>
      <c r="J34" s="33" t="n"/>
      <c r="K34" s="34">
        <f>IF(AND(ISNUMBER(D34),ISNUMBER(E34)),IF((MOD(E34-D34,1)-N(F34))*24&gt;10,"über 10 Std.",IF(AND((MOD(E34-D34,1)-N(F34))*24&gt;9,N(F34)*1440&lt;45),"Pause unter 45 Min.",IF(AND((MOD(E34-D34,1)-N(F34))*24&gt;6,N(F34)*1440&lt;30),"Pause unter 30 Min.",""))),"")</f>
        <v/>
      </c>
    </row>
    <row r="36">
      <c r="A36" s="4" t="inlineStr">
        <is>
          <t>Ist-Stunden</t>
        </is>
      </c>
      <c r="D36" s="17">
        <f>SUM(G4:G34)</f>
        <v/>
      </c>
    </row>
    <row r="37">
      <c r="A37" s="4" t="inlineStr">
        <is>
          <t>Soll (ganzer Monat)</t>
        </is>
      </c>
      <c r="D37" s="17">
        <f>SUM(H4:H34)</f>
        <v/>
      </c>
    </row>
    <row r="38">
      <c r="A38" s="4" t="inlineStr">
        <is>
          <t>Differenz (erfasste Tage)</t>
        </is>
      </c>
      <c r="D38" s="18">
        <f>SUM(I4:I34)</f>
        <v/>
      </c>
    </row>
    <row r="39">
      <c r="A39" s="4" t="inlineStr">
        <is>
          <t>Urlaubstage</t>
        </is>
      </c>
      <c r="D39" s="19">
        <f>COUNTIF(C4:C34,"U")</f>
        <v/>
      </c>
    </row>
    <row r="40">
      <c r="A40" s="4" t="inlineStr">
        <is>
          <t>Kranktage</t>
        </is>
      </c>
      <c r="D40" s="19">
        <f>COUNTIF(C4:C34,"K")</f>
        <v/>
      </c>
    </row>
  </sheetData>
  <conditionalFormatting sqref="I4:I34">
    <cfRule type="expression" priority="1" dxfId="0">
      <formula>I4&lt;0</formula>
    </cfRule>
  </conditionalFormatting>
  <dataValidations count="1">
    <dataValidation sqref="C4 C5 C6 C7 C8 C9 C10 C11 C12 C13 C14 C15 C16 C17 C18 C19 C20 C21 C22 C23 C24 C25 C26 C27 C28 C29 C30 C31 C32 C33 C34" showDropDown="0" showInputMessage="0" showErrorMessage="0" allowBlank="1" type="list">
      <formula1>"U,K,G"</formula1>
    </dataValidation>
  </dataValidations>
  <pageMargins left="0.75" right="0.75" top="1" bottom="1" header="0.5" footer="0.5"/>
  <pageSetup orientation="portrait" paperSize="9" fitToHeight="1" fitToWidth="1"/>
  <headerFooter>
    <oddHeader/>
    <oddFooter>&amp;CArbeitszeiterfassung 2027 · kniffwerk.de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K37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5" customWidth="1" min="2" max="2"/>
    <col width="6" customWidth="1" min="3" max="3"/>
    <col width="9" customWidth="1" min="4" max="4"/>
    <col width="9" customWidth="1" min="5" max="5"/>
    <col width="9" customWidth="1" min="6" max="6"/>
    <col width="10" customWidth="1" min="7" max="7"/>
    <col width="10" customWidth="1" min="8" max="8"/>
    <col width="10" customWidth="1" min="9" max="9"/>
    <col width="30" customWidth="1" min="10" max="10"/>
    <col width="22" customWidth="1" min="11" max="11"/>
  </cols>
  <sheetData>
    <row r="1">
      <c r="A1" s="10" t="inlineStr">
        <is>
          <t>Februar 2027</t>
        </is>
      </c>
      <c r="D1" s="22">
        <f>Einstellungen!B4</f>
        <v/>
      </c>
    </row>
    <row r="3">
      <c r="A3" s="11" t="inlineStr">
        <is>
          <t>Datum</t>
        </is>
      </c>
      <c r="B3" s="11" t="inlineStr">
        <is>
          <t>Tag</t>
        </is>
      </c>
      <c r="C3" s="11" t="inlineStr">
        <is>
          <t>Art</t>
        </is>
      </c>
      <c r="D3" s="11" t="inlineStr">
        <is>
          <t>Beginn</t>
        </is>
      </c>
      <c r="E3" s="11" t="inlineStr">
        <is>
          <t>Ende</t>
        </is>
      </c>
      <c r="F3" s="11" t="inlineStr">
        <is>
          <t>Pause</t>
        </is>
      </c>
      <c r="G3" s="11" t="inlineStr">
        <is>
          <t>Ist (Std.)</t>
        </is>
      </c>
      <c r="H3" s="11" t="inlineStr">
        <is>
          <t>Soll (Std.)</t>
        </is>
      </c>
      <c r="I3" s="11" t="inlineStr">
        <is>
          <t>Differenz</t>
        </is>
      </c>
      <c r="J3" s="11" t="inlineStr">
        <is>
          <t>Bemerkung</t>
        </is>
      </c>
      <c r="K3" s="11" t="inlineStr">
        <is>
          <t>Prüfung</t>
        </is>
      </c>
    </row>
    <row r="4">
      <c r="A4" s="35" t="n">
        <v>46419</v>
      </c>
      <c r="B4" s="36" t="inlineStr">
        <is>
          <t>Mo</t>
        </is>
      </c>
      <c r="C4" s="5" t="n"/>
      <c r="D4" s="37" t="n"/>
      <c r="E4" s="37" t="n"/>
      <c r="F4" s="37" t="n"/>
      <c r="G4" s="38">
        <f>IF(OR(UPPER(C4)="U",UPPER(C4)="K"),H4,IF(AND(ISNUMBER(D4),ISNUMBER(E4)),ROUND((MOD(E4-D4,1)-N(F4))*24,2),0))</f>
        <v/>
      </c>
      <c r="H4" s="38">
        <f>INDEX(Einstellungen!$B$7:$B$13,1)</f>
        <v/>
      </c>
      <c r="I4" s="38">
        <f>IF(OR(ISNUMBER(D4),C4&lt;&gt;""),G4-H4,0)</f>
        <v/>
      </c>
      <c r="J4" s="12" t="n"/>
      <c r="K4" s="39">
        <f>IF(AND(ISNUMBER(D4),ISNUMBER(E4)),IF((MOD(E4-D4,1)-N(F4))*24&gt;10,"über 10 Std.",IF(AND((MOD(E4-D4,1)-N(F4))*24&gt;9,N(F4)*1440&lt;45),"Pause unter 45 Min.",IF(AND((MOD(E4-D4,1)-N(F4))*24&gt;6,N(F4)*1440&lt;30),"Pause unter 30 Min.",""))),"")</f>
        <v/>
      </c>
    </row>
    <row r="5">
      <c r="A5" s="35" t="n">
        <v>46420</v>
      </c>
      <c r="B5" s="36" t="inlineStr">
        <is>
          <t>Di</t>
        </is>
      </c>
      <c r="C5" s="5" t="n"/>
      <c r="D5" s="37" t="n"/>
      <c r="E5" s="37" t="n"/>
      <c r="F5" s="37" t="n"/>
      <c r="G5" s="38">
        <f>IF(OR(UPPER(C5)="U",UPPER(C5)="K"),H5,IF(AND(ISNUMBER(D5),ISNUMBER(E5)),ROUND((MOD(E5-D5,1)-N(F5))*24,2),0))</f>
        <v/>
      </c>
      <c r="H5" s="38">
        <f>INDEX(Einstellungen!$B$7:$B$13,2)</f>
        <v/>
      </c>
      <c r="I5" s="38">
        <f>IF(OR(ISNUMBER(D5),C5&lt;&gt;""),G5-H5,0)</f>
        <v/>
      </c>
      <c r="J5" s="12" t="n"/>
      <c r="K5" s="39">
        <f>IF(AND(ISNUMBER(D5),ISNUMBER(E5)),IF((MOD(E5-D5,1)-N(F5))*24&gt;10,"über 10 Std.",IF(AND((MOD(E5-D5,1)-N(F5))*24&gt;9,N(F5)*1440&lt;45),"Pause unter 45 Min.",IF(AND((MOD(E5-D5,1)-N(F5))*24&gt;6,N(F5)*1440&lt;30),"Pause unter 30 Min.",""))),"")</f>
        <v/>
      </c>
    </row>
    <row r="6">
      <c r="A6" s="35" t="n">
        <v>46421</v>
      </c>
      <c r="B6" s="36" t="inlineStr">
        <is>
          <t>Mi</t>
        </is>
      </c>
      <c r="C6" s="5" t="n"/>
      <c r="D6" s="37" t="n"/>
      <c r="E6" s="37" t="n"/>
      <c r="F6" s="37" t="n"/>
      <c r="G6" s="38">
        <f>IF(OR(UPPER(C6)="U",UPPER(C6)="K"),H6,IF(AND(ISNUMBER(D6),ISNUMBER(E6)),ROUND((MOD(E6-D6,1)-N(F6))*24,2),0))</f>
        <v/>
      </c>
      <c r="H6" s="38">
        <f>INDEX(Einstellungen!$B$7:$B$13,3)</f>
        <v/>
      </c>
      <c r="I6" s="38">
        <f>IF(OR(ISNUMBER(D6),C6&lt;&gt;""),G6-H6,0)</f>
        <v/>
      </c>
      <c r="J6" s="12" t="n"/>
      <c r="K6" s="39">
        <f>IF(AND(ISNUMBER(D6),ISNUMBER(E6)),IF((MOD(E6-D6,1)-N(F6))*24&gt;10,"über 10 Std.",IF(AND((MOD(E6-D6,1)-N(F6))*24&gt;9,N(F6)*1440&lt;45),"Pause unter 45 Min.",IF(AND((MOD(E6-D6,1)-N(F6))*24&gt;6,N(F6)*1440&lt;30),"Pause unter 30 Min.",""))),"")</f>
        <v/>
      </c>
    </row>
    <row r="7">
      <c r="A7" s="35" t="n">
        <v>46422</v>
      </c>
      <c r="B7" s="36" t="inlineStr">
        <is>
          <t>Do</t>
        </is>
      </c>
      <c r="C7" s="5" t="n"/>
      <c r="D7" s="37" t="n"/>
      <c r="E7" s="37" t="n"/>
      <c r="F7" s="37" t="n"/>
      <c r="G7" s="38">
        <f>IF(OR(UPPER(C7)="U",UPPER(C7)="K"),H7,IF(AND(ISNUMBER(D7),ISNUMBER(E7)),ROUND((MOD(E7-D7,1)-N(F7))*24,2),0))</f>
        <v/>
      </c>
      <c r="H7" s="38">
        <f>INDEX(Einstellungen!$B$7:$B$13,4)</f>
        <v/>
      </c>
      <c r="I7" s="38">
        <f>IF(OR(ISNUMBER(D7),C7&lt;&gt;""),G7-H7,0)</f>
        <v/>
      </c>
      <c r="J7" s="12" t="n"/>
      <c r="K7" s="39">
        <f>IF(AND(ISNUMBER(D7),ISNUMBER(E7)),IF((MOD(E7-D7,1)-N(F7))*24&gt;10,"über 10 Std.",IF(AND((MOD(E7-D7,1)-N(F7))*24&gt;9,N(F7)*1440&lt;45),"Pause unter 45 Min.",IF(AND((MOD(E7-D7,1)-N(F7))*24&gt;6,N(F7)*1440&lt;30),"Pause unter 30 Min.",""))),"")</f>
        <v/>
      </c>
    </row>
    <row r="8">
      <c r="A8" s="35" t="n">
        <v>46423</v>
      </c>
      <c r="B8" s="36" t="inlineStr">
        <is>
          <t>Fr</t>
        </is>
      </c>
      <c r="C8" s="5" t="n"/>
      <c r="D8" s="37" t="n"/>
      <c r="E8" s="37" t="n"/>
      <c r="F8" s="37" t="n"/>
      <c r="G8" s="38">
        <f>IF(OR(UPPER(C8)="U",UPPER(C8)="K"),H8,IF(AND(ISNUMBER(D8),ISNUMBER(E8)),ROUND((MOD(E8-D8,1)-N(F8))*24,2),0))</f>
        <v/>
      </c>
      <c r="H8" s="38">
        <f>INDEX(Einstellungen!$B$7:$B$13,5)</f>
        <v/>
      </c>
      <c r="I8" s="38">
        <f>IF(OR(ISNUMBER(D8),C8&lt;&gt;""),G8-H8,0)</f>
        <v/>
      </c>
      <c r="J8" s="12" t="n"/>
      <c r="K8" s="39">
        <f>IF(AND(ISNUMBER(D8),ISNUMBER(E8)),IF((MOD(E8-D8,1)-N(F8))*24&gt;10,"über 10 Std.",IF(AND((MOD(E8-D8,1)-N(F8))*24&gt;9,N(F8)*1440&lt;45),"Pause unter 45 Min.",IF(AND((MOD(E8-D8,1)-N(F8))*24&gt;6,N(F8)*1440&lt;30),"Pause unter 30 Min.",""))),"")</f>
        <v/>
      </c>
    </row>
    <row r="9">
      <c r="A9" s="29" t="n">
        <v>46424</v>
      </c>
      <c r="B9" s="30" t="inlineStr">
        <is>
          <t>Sa</t>
        </is>
      </c>
      <c r="C9" s="30" t="n"/>
      <c r="D9" s="31" t="n"/>
      <c r="E9" s="31" t="n"/>
      <c r="F9" s="31" t="n"/>
      <c r="G9" s="32">
        <f>IF(OR(UPPER(C9)="U",UPPER(C9)="K"),H9,IF(AND(ISNUMBER(D9),ISNUMBER(E9)),ROUND((MOD(E9-D9,1)-N(F9))*24,2),0))</f>
        <v/>
      </c>
      <c r="H9" s="32">
        <f>INDEX(Einstellungen!$B$7:$B$13,6)</f>
        <v/>
      </c>
      <c r="I9" s="32">
        <f>IF(OR(ISNUMBER(D9),C9&lt;&gt;""),G9-H9,0)</f>
        <v/>
      </c>
      <c r="J9" s="33" t="n"/>
      <c r="K9" s="34">
        <f>IF(AND(ISNUMBER(D9),ISNUMBER(E9)),IF((MOD(E9-D9,1)-N(F9))*24&gt;10,"über 10 Std.",IF(AND((MOD(E9-D9,1)-N(F9))*24&gt;9,N(F9)*1440&lt;45),"Pause unter 45 Min.",IF(AND((MOD(E9-D9,1)-N(F9))*24&gt;6,N(F9)*1440&lt;30),"Pause unter 30 Min.",""))),"")</f>
        <v/>
      </c>
    </row>
    <row r="10">
      <c r="A10" s="29" t="n">
        <v>46425</v>
      </c>
      <c r="B10" s="30" t="inlineStr">
        <is>
          <t>So</t>
        </is>
      </c>
      <c r="C10" s="30" t="n"/>
      <c r="D10" s="31" t="n"/>
      <c r="E10" s="31" t="n"/>
      <c r="F10" s="31" t="n"/>
      <c r="G10" s="32">
        <f>IF(OR(UPPER(C10)="U",UPPER(C10)="K"),H10,IF(AND(ISNUMBER(D10),ISNUMBER(E10)),ROUND((MOD(E10-D10,1)-N(F10))*24,2),0))</f>
        <v/>
      </c>
      <c r="H10" s="32">
        <f>INDEX(Einstellungen!$B$7:$B$13,7)</f>
        <v/>
      </c>
      <c r="I10" s="32">
        <f>IF(OR(ISNUMBER(D10),C10&lt;&gt;""),G10-H10,0)</f>
        <v/>
      </c>
      <c r="J10" s="33" t="n"/>
      <c r="K10" s="34">
        <f>IF(AND(ISNUMBER(D10),ISNUMBER(E10)),IF((MOD(E10-D10,1)-N(F10))*24&gt;10,"über 10 Std.",IF(AND((MOD(E10-D10,1)-N(F10))*24&gt;9,N(F10)*1440&lt;45),"Pause unter 45 Min.",IF(AND((MOD(E10-D10,1)-N(F10))*24&gt;6,N(F10)*1440&lt;30),"Pause unter 30 Min.",""))),"")</f>
        <v/>
      </c>
    </row>
    <row r="11">
      <c r="A11" s="35" t="n">
        <v>46426</v>
      </c>
      <c r="B11" s="36" t="inlineStr">
        <is>
          <t>Mo</t>
        </is>
      </c>
      <c r="C11" s="5" t="n"/>
      <c r="D11" s="37" t="n"/>
      <c r="E11" s="37" t="n"/>
      <c r="F11" s="37" t="n"/>
      <c r="G11" s="38">
        <f>IF(OR(UPPER(C11)="U",UPPER(C11)="K"),H11,IF(AND(ISNUMBER(D11),ISNUMBER(E11)),ROUND((MOD(E11-D11,1)-N(F11))*24,2),0))</f>
        <v/>
      </c>
      <c r="H11" s="38">
        <f>INDEX(Einstellungen!$B$7:$B$13,1)</f>
        <v/>
      </c>
      <c r="I11" s="38">
        <f>IF(OR(ISNUMBER(D11),C11&lt;&gt;""),G11-H11,0)</f>
        <v/>
      </c>
      <c r="J11" s="12" t="n"/>
      <c r="K11" s="39">
        <f>IF(AND(ISNUMBER(D11),ISNUMBER(E11)),IF((MOD(E11-D11,1)-N(F11))*24&gt;10,"über 10 Std.",IF(AND((MOD(E11-D11,1)-N(F11))*24&gt;9,N(F11)*1440&lt;45),"Pause unter 45 Min.",IF(AND((MOD(E11-D11,1)-N(F11))*24&gt;6,N(F11)*1440&lt;30),"Pause unter 30 Min.",""))),"")</f>
        <v/>
      </c>
    </row>
    <row r="12">
      <c r="A12" s="35" t="n">
        <v>46427</v>
      </c>
      <c r="B12" s="36" t="inlineStr">
        <is>
          <t>Di</t>
        </is>
      </c>
      <c r="C12" s="5" t="n"/>
      <c r="D12" s="37" t="n"/>
      <c r="E12" s="37" t="n"/>
      <c r="F12" s="37" t="n"/>
      <c r="G12" s="38">
        <f>IF(OR(UPPER(C12)="U",UPPER(C12)="K"),H12,IF(AND(ISNUMBER(D12),ISNUMBER(E12)),ROUND((MOD(E12-D12,1)-N(F12))*24,2),0))</f>
        <v/>
      </c>
      <c r="H12" s="38">
        <f>INDEX(Einstellungen!$B$7:$B$13,2)</f>
        <v/>
      </c>
      <c r="I12" s="38">
        <f>IF(OR(ISNUMBER(D12),C12&lt;&gt;""),G12-H12,0)</f>
        <v/>
      </c>
      <c r="J12" s="12" t="n"/>
      <c r="K12" s="39">
        <f>IF(AND(ISNUMBER(D12),ISNUMBER(E12)),IF((MOD(E12-D12,1)-N(F12))*24&gt;10,"über 10 Std.",IF(AND((MOD(E12-D12,1)-N(F12))*24&gt;9,N(F12)*1440&lt;45),"Pause unter 45 Min.",IF(AND((MOD(E12-D12,1)-N(F12))*24&gt;6,N(F12)*1440&lt;30),"Pause unter 30 Min.",""))),"")</f>
        <v/>
      </c>
    </row>
    <row r="13">
      <c r="A13" s="35" t="n">
        <v>46428</v>
      </c>
      <c r="B13" s="36" t="inlineStr">
        <is>
          <t>Mi</t>
        </is>
      </c>
      <c r="C13" s="5" t="n"/>
      <c r="D13" s="37" t="n"/>
      <c r="E13" s="37" t="n"/>
      <c r="F13" s="37" t="n"/>
      <c r="G13" s="38">
        <f>IF(OR(UPPER(C13)="U",UPPER(C13)="K"),H13,IF(AND(ISNUMBER(D13),ISNUMBER(E13)),ROUND((MOD(E13-D13,1)-N(F13))*24,2),0))</f>
        <v/>
      </c>
      <c r="H13" s="38">
        <f>INDEX(Einstellungen!$B$7:$B$13,3)</f>
        <v/>
      </c>
      <c r="I13" s="38">
        <f>IF(OR(ISNUMBER(D13),C13&lt;&gt;""),G13-H13,0)</f>
        <v/>
      </c>
      <c r="J13" s="12" t="n"/>
      <c r="K13" s="39">
        <f>IF(AND(ISNUMBER(D13),ISNUMBER(E13)),IF((MOD(E13-D13,1)-N(F13))*24&gt;10,"über 10 Std.",IF(AND((MOD(E13-D13,1)-N(F13))*24&gt;9,N(F13)*1440&lt;45),"Pause unter 45 Min.",IF(AND((MOD(E13-D13,1)-N(F13))*24&gt;6,N(F13)*1440&lt;30),"Pause unter 30 Min.",""))),"")</f>
        <v/>
      </c>
    </row>
    <row r="14">
      <c r="A14" s="35" t="n">
        <v>46429</v>
      </c>
      <c r="B14" s="36" t="inlineStr">
        <is>
          <t>Do</t>
        </is>
      </c>
      <c r="C14" s="5" t="n"/>
      <c r="D14" s="37" t="n"/>
      <c r="E14" s="37" t="n"/>
      <c r="F14" s="37" t="n"/>
      <c r="G14" s="38">
        <f>IF(OR(UPPER(C14)="U",UPPER(C14)="K"),H14,IF(AND(ISNUMBER(D14),ISNUMBER(E14)),ROUND((MOD(E14-D14,1)-N(F14))*24,2),0))</f>
        <v/>
      </c>
      <c r="H14" s="38">
        <f>INDEX(Einstellungen!$B$7:$B$13,4)</f>
        <v/>
      </c>
      <c r="I14" s="38">
        <f>IF(OR(ISNUMBER(D14),C14&lt;&gt;""),G14-H14,0)</f>
        <v/>
      </c>
      <c r="J14" s="12" t="n"/>
      <c r="K14" s="39">
        <f>IF(AND(ISNUMBER(D14),ISNUMBER(E14)),IF((MOD(E14-D14,1)-N(F14))*24&gt;10,"über 10 Std.",IF(AND((MOD(E14-D14,1)-N(F14))*24&gt;9,N(F14)*1440&lt;45),"Pause unter 45 Min.",IF(AND((MOD(E14-D14,1)-N(F14))*24&gt;6,N(F14)*1440&lt;30),"Pause unter 30 Min.",""))),"")</f>
        <v/>
      </c>
    </row>
    <row r="15">
      <c r="A15" s="35" t="n">
        <v>46430</v>
      </c>
      <c r="B15" s="36" t="inlineStr">
        <is>
          <t>Fr</t>
        </is>
      </c>
      <c r="C15" s="5" t="n"/>
      <c r="D15" s="37" t="n"/>
      <c r="E15" s="37" t="n"/>
      <c r="F15" s="37" t="n"/>
      <c r="G15" s="38">
        <f>IF(OR(UPPER(C15)="U",UPPER(C15)="K"),H15,IF(AND(ISNUMBER(D15),ISNUMBER(E15)),ROUND((MOD(E15-D15,1)-N(F15))*24,2),0))</f>
        <v/>
      </c>
      <c r="H15" s="38">
        <f>INDEX(Einstellungen!$B$7:$B$13,5)</f>
        <v/>
      </c>
      <c r="I15" s="38">
        <f>IF(OR(ISNUMBER(D15),C15&lt;&gt;""),G15-H15,0)</f>
        <v/>
      </c>
      <c r="J15" s="12" t="n"/>
      <c r="K15" s="39">
        <f>IF(AND(ISNUMBER(D15),ISNUMBER(E15)),IF((MOD(E15-D15,1)-N(F15))*24&gt;10,"über 10 Std.",IF(AND((MOD(E15-D15,1)-N(F15))*24&gt;9,N(F15)*1440&lt;45),"Pause unter 45 Min.",IF(AND((MOD(E15-D15,1)-N(F15))*24&gt;6,N(F15)*1440&lt;30),"Pause unter 30 Min.",""))),"")</f>
        <v/>
      </c>
    </row>
    <row r="16">
      <c r="A16" s="29" t="n">
        <v>46431</v>
      </c>
      <c r="B16" s="30" t="inlineStr">
        <is>
          <t>Sa</t>
        </is>
      </c>
      <c r="C16" s="30" t="n"/>
      <c r="D16" s="31" t="n"/>
      <c r="E16" s="31" t="n"/>
      <c r="F16" s="31" t="n"/>
      <c r="G16" s="32">
        <f>IF(OR(UPPER(C16)="U",UPPER(C16)="K"),H16,IF(AND(ISNUMBER(D16),ISNUMBER(E16)),ROUND((MOD(E16-D16,1)-N(F16))*24,2),0))</f>
        <v/>
      </c>
      <c r="H16" s="32">
        <f>INDEX(Einstellungen!$B$7:$B$13,6)</f>
        <v/>
      </c>
      <c r="I16" s="32">
        <f>IF(OR(ISNUMBER(D16),C16&lt;&gt;""),G16-H16,0)</f>
        <v/>
      </c>
      <c r="J16" s="33" t="n"/>
      <c r="K16" s="34">
        <f>IF(AND(ISNUMBER(D16),ISNUMBER(E16)),IF((MOD(E16-D16,1)-N(F16))*24&gt;10,"über 10 Std.",IF(AND((MOD(E16-D16,1)-N(F16))*24&gt;9,N(F16)*1440&lt;45),"Pause unter 45 Min.",IF(AND((MOD(E16-D16,1)-N(F16))*24&gt;6,N(F16)*1440&lt;30),"Pause unter 30 Min.",""))),"")</f>
        <v/>
      </c>
    </row>
    <row r="17">
      <c r="A17" s="29" t="n">
        <v>46432</v>
      </c>
      <c r="B17" s="30" t="inlineStr">
        <is>
          <t>So</t>
        </is>
      </c>
      <c r="C17" s="30" t="n"/>
      <c r="D17" s="31" t="n"/>
      <c r="E17" s="31" t="n"/>
      <c r="F17" s="31" t="n"/>
      <c r="G17" s="32">
        <f>IF(OR(UPPER(C17)="U",UPPER(C17)="K"),H17,IF(AND(ISNUMBER(D17),ISNUMBER(E17)),ROUND((MOD(E17-D17,1)-N(F17))*24,2),0))</f>
        <v/>
      </c>
      <c r="H17" s="32">
        <f>INDEX(Einstellungen!$B$7:$B$13,7)</f>
        <v/>
      </c>
      <c r="I17" s="32">
        <f>IF(OR(ISNUMBER(D17),C17&lt;&gt;""),G17-H17,0)</f>
        <v/>
      </c>
      <c r="J17" s="33" t="n"/>
      <c r="K17" s="34">
        <f>IF(AND(ISNUMBER(D17),ISNUMBER(E17)),IF((MOD(E17-D17,1)-N(F17))*24&gt;10,"über 10 Std.",IF(AND((MOD(E17-D17,1)-N(F17))*24&gt;9,N(F17)*1440&lt;45),"Pause unter 45 Min.",IF(AND((MOD(E17-D17,1)-N(F17))*24&gt;6,N(F17)*1440&lt;30),"Pause unter 30 Min.",""))),"")</f>
        <v/>
      </c>
    </row>
    <row r="18">
      <c r="A18" s="35" t="n">
        <v>46433</v>
      </c>
      <c r="B18" s="36" t="inlineStr">
        <is>
          <t>Mo</t>
        </is>
      </c>
      <c r="C18" s="5" t="n"/>
      <c r="D18" s="37" t="n"/>
      <c r="E18" s="37" t="n"/>
      <c r="F18" s="37" t="n"/>
      <c r="G18" s="38">
        <f>IF(OR(UPPER(C18)="U",UPPER(C18)="K"),H18,IF(AND(ISNUMBER(D18),ISNUMBER(E18)),ROUND((MOD(E18-D18,1)-N(F18))*24,2),0))</f>
        <v/>
      </c>
      <c r="H18" s="38">
        <f>INDEX(Einstellungen!$B$7:$B$13,1)</f>
        <v/>
      </c>
      <c r="I18" s="38">
        <f>IF(OR(ISNUMBER(D18),C18&lt;&gt;""),G18-H18,0)</f>
        <v/>
      </c>
      <c r="J18" s="12" t="n"/>
      <c r="K18" s="39">
        <f>IF(AND(ISNUMBER(D18),ISNUMBER(E18)),IF((MOD(E18-D18,1)-N(F18))*24&gt;10,"über 10 Std.",IF(AND((MOD(E18-D18,1)-N(F18))*24&gt;9,N(F18)*1440&lt;45),"Pause unter 45 Min.",IF(AND((MOD(E18-D18,1)-N(F18))*24&gt;6,N(F18)*1440&lt;30),"Pause unter 30 Min.",""))),"")</f>
        <v/>
      </c>
    </row>
    <row r="19">
      <c r="A19" s="35" t="n">
        <v>46434</v>
      </c>
      <c r="B19" s="36" t="inlineStr">
        <is>
          <t>Di</t>
        </is>
      </c>
      <c r="C19" s="5" t="n"/>
      <c r="D19" s="37" t="n"/>
      <c r="E19" s="37" t="n"/>
      <c r="F19" s="37" t="n"/>
      <c r="G19" s="38">
        <f>IF(OR(UPPER(C19)="U",UPPER(C19)="K"),H19,IF(AND(ISNUMBER(D19),ISNUMBER(E19)),ROUND((MOD(E19-D19,1)-N(F19))*24,2),0))</f>
        <v/>
      </c>
      <c r="H19" s="38">
        <f>INDEX(Einstellungen!$B$7:$B$13,2)</f>
        <v/>
      </c>
      <c r="I19" s="38">
        <f>IF(OR(ISNUMBER(D19),C19&lt;&gt;""),G19-H19,0)</f>
        <v/>
      </c>
      <c r="J19" s="12" t="n"/>
      <c r="K19" s="39">
        <f>IF(AND(ISNUMBER(D19),ISNUMBER(E19)),IF((MOD(E19-D19,1)-N(F19))*24&gt;10,"über 10 Std.",IF(AND((MOD(E19-D19,1)-N(F19))*24&gt;9,N(F19)*1440&lt;45),"Pause unter 45 Min.",IF(AND((MOD(E19-D19,1)-N(F19))*24&gt;6,N(F19)*1440&lt;30),"Pause unter 30 Min.",""))),"")</f>
        <v/>
      </c>
    </row>
    <row r="20">
      <c r="A20" s="35" t="n">
        <v>46435</v>
      </c>
      <c r="B20" s="36" t="inlineStr">
        <is>
          <t>Mi</t>
        </is>
      </c>
      <c r="C20" s="5" t="n"/>
      <c r="D20" s="37" t="n"/>
      <c r="E20" s="37" t="n"/>
      <c r="F20" s="37" t="n"/>
      <c r="G20" s="38">
        <f>IF(OR(UPPER(C20)="U",UPPER(C20)="K"),H20,IF(AND(ISNUMBER(D20),ISNUMBER(E20)),ROUND((MOD(E20-D20,1)-N(F20))*24,2),0))</f>
        <v/>
      </c>
      <c r="H20" s="38">
        <f>INDEX(Einstellungen!$B$7:$B$13,3)</f>
        <v/>
      </c>
      <c r="I20" s="38">
        <f>IF(OR(ISNUMBER(D20),C20&lt;&gt;""),G20-H20,0)</f>
        <v/>
      </c>
      <c r="J20" s="12" t="n"/>
      <c r="K20" s="39">
        <f>IF(AND(ISNUMBER(D20),ISNUMBER(E20)),IF((MOD(E20-D20,1)-N(F20))*24&gt;10,"über 10 Std.",IF(AND((MOD(E20-D20,1)-N(F20))*24&gt;9,N(F20)*1440&lt;45),"Pause unter 45 Min.",IF(AND((MOD(E20-D20,1)-N(F20))*24&gt;6,N(F20)*1440&lt;30),"Pause unter 30 Min.",""))),"")</f>
        <v/>
      </c>
    </row>
    <row r="21">
      <c r="A21" s="35" t="n">
        <v>46436</v>
      </c>
      <c r="B21" s="36" t="inlineStr">
        <is>
          <t>Do</t>
        </is>
      </c>
      <c r="C21" s="5" t="n"/>
      <c r="D21" s="37" t="n"/>
      <c r="E21" s="37" t="n"/>
      <c r="F21" s="37" t="n"/>
      <c r="G21" s="38">
        <f>IF(OR(UPPER(C21)="U",UPPER(C21)="K"),H21,IF(AND(ISNUMBER(D21),ISNUMBER(E21)),ROUND((MOD(E21-D21,1)-N(F21))*24,2),0))</f>
        <v/>
      </c>
      <c r="H21" s="38">
        <f>INDEX(Einstellungen!$B$7:$B$13,4)</f>
        <v/>
      </c>
      <c r="I21" s="38">
        <f>IF(OR(ISNUMBER(D21),C21&lt;&gt;""),G21-H21,0)</f>
        <v/>
      </c>
      <c r="J21" s="12" t="n"/>
      <c r="K21" s="39">
        <f>IF(AND(ISNUMBER(D21),ISNUMBER(E21)),IF((MOD(E21-D21,1)-N(F21))*24&gt;10,"über 10 Std.",IF(AND((MOD(E21-D21,1)-N(F21))*24&gt;9,N(F21)*1440&lt;45),"Pause unter 45 Min.",IF(AND((MOD(E21-D21,1)-N(F21))*24&gt;6,N(F21)*1440&lt;30),"Pause unter 30 Min.",""))),"")</f>
        <v/>
      </c>
    </row>
    <row r="22">
      <c r="A22" s="35" t="n">
        <v>46437</v>
      </c>
      <c r="B22" s="36" t="inlineStr">
        <is>
          <t>Fr</t>
        </is>
      </c>
      <c r="C22" s="5" t="n"/>
      <c r="D22" s="37" t="n"/>
      <c r="E22" s="37" t="n"/>
      <c r="F22" s="37" t="n"/>
      <c r="G22" s="38">
        <f>IF(OR(UPPER(C22)="U",UPPER(C22)="K"),H22,IF(AND(ISNUMBER(D22),ISNUMBER(E22)),ROUND((MOD(E22-D22,1)-N(F22))*24,2),0))</f>
        <v/>
      </c>
      <c r="H22" s="38">
        <f>INDEX(Einstellungen!$B$7:$B$13,5)</f>
        <v/>
      </c>
      <c r="I22" s="38">
        <f>IF(OR(ISNUMBER(D22),C22&lt;&gt;""),G22-H22,0)</f>
        <v/>
      </c>
      <c r="J22" s="12" t="n"/>
      <c r="K22" s="39">
        <f>IF(AND(ISNUMBER(D22),ISNUMBER(E22)),IF((MOD(E22-D22,1)-N(F22))*24&gt;10,"über 10 Std.",IF(AND((MOD(E22-D22,1)-N(F22))*24&gt;9,N(F22)*1440&lt;45),"Pause unter 45 Min.",IF(AND((MOD(E22-D22,1)-N(F22))*24&gt;6,N(F22)*1440&lt;30),"Pause unter 30 Min.",""))),"")</f>
        <v/>
      </c>
    </row>
    <row r="23">
      <c r="A23" s="29" t="n">
        <v>46438</v>
      </c>
      <c r="B23" s="30" t="inlineStr">
        <is>
          <t>Sa</t>
        </is>
      </c>
      <c r="C23" s="30" t="n"/>
      <c r="D23" s="31" t="n"/>
      <c r="E23" s="31" t="n"/>
      <c r="F23" s="31" t="n"/>
      <c r="G23" s="32">
        <f>IF(OR(UPPER(C23)="U",UPPER(C23)="K"),H23,IF(AND(ISNUMBER(D23),ISNUMBER(E23)),ROUND((MOD(E23-D23,1)-N(F23))*24,2),0))</f>
        <v/>
      </c>
      <c r="H23" s="32">
        <f>INDEX(Einstellungen!$B$7:$B$13,6)</f>
        <v/>
      </c>
      <c r="I23" s="32">
        <f>IF(OR(ISNUMBER(D23),C23&lt;&gt;""),G23-H23,0)</f>
        <v/>
      </c>
      <c r="J23" s="33" t="n"/>
      <c r="K23" s="34">
        <f>IF(AND(ISNUMBER(D23),ISNUMBER(E23)),IF((MOD(E23-D23,1)-N(F23))*24&gt;10,"über 10 Std.",IF(AND((MOD(E23-D23,1)-N(F23))*24&gt;9,N(F23)*1440&lt;45),"Pause unter 45 Min.",IF(AND((MOD(E23-D23,1)-N(F23))*24&gt;6,N(F23)*1440&lt;30),"Pause unter 30 Min.",""))),"")</f>
        <v/>
      </c>
    </row>
    <row r="24">
      <c r="A24" s="29" t="n">
        <v>46439</v>
      </c>
      <c r="B24" s="30" t="inlineStr">
        <is>
          <t>So</t>
        </is>
      </c>
      <c r="C24" s="30" t="n"/>
      <c r="D24" s="31" t="n"/>
      <c r="E24" s="31" t="n"/>
      <c r="F24" s="31" t="n"/>
      <c r="G24" s="32">
        <f>IF(OR(UPPER(C24)="U",UPPER(C24)="K"),H24,IF(AND(ISNUMBER(D24),ISNUMBER(E24)),ROUND((MOD(E24-D24,1)-N(F24))*24,2),0))</f>
        <v/>
      </c>
      <c r="H24" s="32">
        <f>INDEX(Einstellungen!$B$7:$B$13,7)</f>
        <v/>
      </c>
      <c r="I24" s="32">
        <f>IF(OR(ISNUMBER(D24),C24&lt;&gt;""),G24-H24,0)</f>
        <v/>
      </c>
      <c r="J24" s="33" t="n"/>
      <c r="K24" s="34">
        <f>IF(AND(ISNUMBER(D24),ISNUMBER(E24)),IF((MOD(E24-D24,1)-N(F24))*24&gt;10,"über 10 Std.",IF(AND((MOD(E24-D24,1)-N(F24))*24&gt;9,N(F24)*1440&lt;45),"Pause unter 45 Min.",IF(AND((MOD(E24-D24,1)-N(F24))*24&gt;6,N(F24)*1440&lt;30),"Pause unter 30 Min.",""))),"")</f>
        <v/>
      </c>
    </row>
    <row r="25">
      <c r="A25" s="35" t="n">
        <v>46440</v>
      </c>
      <c r="B25" s="36" t="inlineStr">
        <is>
          <t>Mo</t>
        </is>
      </c>
      <c r="C25" s="5" t="n"/>
      <c r="D25" s="37" t="n"/>
      <c r="E25" s="37" t="n"/>
      <c r="F25" s="37" t="n"/>
      <c r="G25" s="38">
        <f>IF(OR(UPPER(C25)="U",UPPER(C25)="K"),H25,IF(AND(ISNUMBER(D25),ISNUMBER(E25)),ROUND((MOD(E25-D25,1)-N(F25))*24,2),0))</f>
        <v/>
      </c>
      <c r="H25" s="38">
        <f>INDEX(Einstellungen!$B$7:$B$13,1)</f>
        <v/>
      </c>
      <c r="I25" s="38">
        <f>IF(OR(ISNUMBER(D25),C25&lt;&gt;""),G25-H25,0)</f>
        <v/>
      </c>
      <c r="J25" s="12" t="n"/>
      <c r="K25" s="39">
        <f>IF(AND(ISNUMBER(D25),ISNUMBER(E25)),IF((MOD(E25-D25,1)-N(F25))*24&gt;10,"über 10 Std.",IF(AND((MOD(E25-D25,1)-N(F25))*24&gt;9,N(F25)*1440&lt;45),"Pause unter 45 Min.",IF(AND((MOD(E25-D25,1)-N(F25))*24&gt;6,N(F25)*1440&lt;30),"Pause unter 30 Min.",""))),"")</f>
        <v/>
      </c>
    </row>
    <row r="26">
      <c r="A26" s="35" t="n">
        <v>46441</v>
      </c>
      <c r="B26" s="36" t="inlineStr">
        <is>
          <t>Di</t>
        </is>
      </c>
      <c r="C26" s="5" t="n"/>
      <c r="D26" s="37" t="n"/>
      <c r="E26" s="37" t="n"/>
      <c r="F26" s="37" t="n"/>
      <c r="G26" s="38">
        <f>IF(OR(UPPER(C26)="U",UPPER(C26)="K"),H26,IF(AND(ISNUMBER(D26),ISNUMBER(E26)),ROUND((MOD(E26-D26,1)-N(F26))*24,2),0))</f>
        <v/>
      </c>
      <c r="H26" s="38">
        <f>INDEX(Einstellungen!$B$7:$B$13,2)</f>
        <v/>
      </c>
      <c r="I26" s="38">
        <f>IF(OR(ISNUMBER(D26),C26&lt;&gt;""),G26-H26,0)</f>
        <v/>
      </c>
      <c r="J26" s="12" t="n"/>
      <c r="K26" s="39">
        <f>IF(AND(ISNUMBER(D26),ISNUMBER(E26)),IF((MOD(E26-D26,1)-N(F26))*24&gt;10,"über 10 Std.",IF(AND((MOD(E26-D26,1)-N(F26))*24&gt;9,N(F26)*1440&lt;45),"Pause unter 45 Min.",IF(AND((MOD(E26-D26,1)-N(F26))*24&gt;6,N(F26)*1440&lt;30),"Pause unter 30 Min.",""))),"")</f>
        <v/>
      </c>
    </row>
    <row r="27">
      <c r="A27" s="35" t="n">
        <v>46442</v>
      </c>
      <c r="B27" s="36" t="inlineStr">
        <is>
          <t>Mi</t>
        </is>
      </c>
      <c r="C27" s="5" t="n"/>
      <c r="D27" s="37" t="n"/>
      <c r="E27" s="37" t="n"/>
      <c r="F27" s="37" t="n"/>
      <c r="G27" s="38">
        <f>IF(OR(UPPER(C27)="U",UPPER(C27)="K"),H27,IF(AND(ISNUMBER(D27),ISNUMBER(E27)),ROUND((MOD(E27-D27,1)-N(F27))*24,2),0))</f>
        <v/>
      </c>
      <c r="H27" s="38">
        <f>INDEX(Einstellungen!$B$7:$B$13,3)</f>
        <v/>
      </c>
      <c r="I27" s="38">
        <f>IF(OR(ISNUMBER(D27),C27&lt;&gt;""),G27-H27,0)</f>
        <v/>
      </c>
      <c r="J27" s="12" t="n"/>
      <c r="K27" s="39">
        <f>IF(AND(ISNUMBER(D27),ISNUMBER(E27)),IF((MOD(E27-D27,1)-N(F27))*24&gt;10,"über 10 Std.",IF(AND((MOD(E27-D27,1)-N(F27))*24&gt;9,N(F27)*1440&lt;45),"Pause unter 45 Min.",IF(AND((MOD(E27-D27,1)-N(F27))*24&gt;6,N(F27)*1440&lt;30),"Pause unter 30 Min.",""))),"")</f>
        <v/>
      </c>
    </row>
    <row r="28">
      <c r="A28" s="35" t="n">
        <v>46443</v>
      </c>
      <c r="B28" s="36" t="inlineStr">
        <is>
          <t>Do</t>
        </is>
      </c>
      <c r="C28" s="5" t="n"/>
      <c r="D28" s="37" t="n"/>
      <c r="E28" s="37" t="n"/>
      <c r="F28" s="37" t="n"/>
      <c r="G28" s="38">
        <f>IF(OR(UPPER(C28)="U",UPPER(C28)="K"),H28,IF(AND(ISNUMBER(D28),ISNUMBER(E28)),ROUND((MOD(E28-D28,1)-N(F28))*24,2),0))</f>
        <v/>
      </c>
      <c r="H28" s="38">
        <f>INDEX(Einstellungen!$B$7:$B$13,4)</f>
        <v/>
      </c>
      <c r="I28" s="38">
        <f>IF(OR(ISNUMBER(D28),C28&lt;&gt;""),G28-H28,0)</f>
        <v/>
      </c>
      <c r="J28" s="12" t="n"/>
      <c r="K28" s="39">
        <f>IF(AND(ISNUMBER(D28),ISNUMBER(E28)),IF((MOD(E28-D28,1)-N(F28))*24&gt;10,"über 10 Std.",IF(AND((MOD(E28-D28,1)-N(F28))*24&gt;9,N(F28)*1440&lt;45),"Pause unter 45 Min.",IF(AND((MOD(E28-D28,1)-N(F28))*24&gt;6,N(F28)*1440&lt;30),"Pause unter 30 Min.",""))),"")</f>
        <v/>
      </c>
    </row>
    <row r="29">
      <c r="A29" s="35" t="n">
        <v>46444</v>
      </c>
      <c r="B29" s="36" t="inlineStr">
        <is>
          <t>Fr</t>
        </is>
      </c>
      <c r="C29" s="5" t="n"/>
      <c r="D29" s="37" t="n"/>
      <c r="E29" s="37" t="n"/>
      <c r="F29" s="37" t="n"/>
      <c r="G29" s="38">
        <f>IF(OR(UPPER(C29)="U",UPPER(C29)="K"),H29,IF(AND(ISNUMBER(D29),ISNUMBER(E29)),ROUND((MOD(E29-D29,1)-N(F29))*24,2),0))</f>
        <v/>
      </c>
      <c r="H29" s="38">
        <f>INDEX(Einstellungen!$B$7:$B$13,5)</f>
        <v/>
      </c>
      <c r="I29" s="38">
        <f>IF(OR(ISNUMBER(D29),C29&lt;&gt;""),G29-H29,0)</f>
        <v/>
      </c>
      <c r="J29" s="12" t="n"/>
      <c r="K29" s="39">
        <f>IF(AND(ISNUMBER(D29),ISNUMBER(E29)),IF((MOD(E29-D29,1)-N(F29))*24&gt;10,"über 10 Std.",IF(AND((MOD(E29-D29,1)-N(F29))*24&gt;9,N(F29)*1440&lt;45),"Pause unter 45 Min.",IF(AND((MOD(E29-D29,1)-N(F29))*24&gt;6,N(F29)*1440&lt;30),"Pause unter 30 Min.",""))),"")</f>
        <v/>
      </c>
    </row>
    <row r="30">
      <c r="A30" s="29" t="n">
        <v>46445</v>
      </c>
      <c r="B30" s="30" t="inlineStr">
        <is>
          <t>Sa</t>
        </is>
      </c>
      <c r="C30" s="30" t="n"/>
      <c r="D30" s="31" t="n"/>
      <c r="E30" s="31" t="n"/>
      <c r="F30" s="31" t="n"/>
      <c r="G30" s="32">
        <f>IF(OR(UPPER(C30)="U",UPPER(C30)="K"),H30,IF(AND(ISNUMBER(D30),ISNUMBER(E30)),ROUND((MOD(E30-D30,1)-N(F30))*24,2),0))</f>
        <v/>
      </c>
      <c r="H30" s="32">
        <f>INDEX(Einstellungen!$B$7:$B$13,6)</f>
        <v/>
      </c>
      <c r="I30" s="32">
        <f>IF(OR(ISNUMBER(D30),C30&lt;&gt;""),G30-H30,0)</f>
        <v/>
      </c>
      <c r="J30" s="33" t="n"/>
      <c r="K30" s="34">
        <f>IF(AND(ISNUMBER(D30),ISNUMBER(E30)),IF((MOD(E30-D30,1)-N(F30))*24&gt;10,"über 10 Std.",IF(AND((MOD(E30-D30,1)-N(F30))*24&gt;9,N(F30)*1440&lt;45),"Pause unter 45 Min.",IF(AND((MOD(E30-D30,1)-N(F30))*24&gt;6,N(F30)*1440&lt;30),"Pause unter 30 Min.",""))),"")</f>
        <v/>
      </c>
    </row>
    <row r="31">
      <c r="A31" s="29" t="n">
        <v>46446</v>
      </c>
      <c r="B31" s="30" t="inlineStr">
        <is>
          <t>So</t>
        </is>
      </c>
      <c r="C31" s="30" t="n"/>
      <c r="D31" s="31" t="n"/>
      <c r="E31" s="31" t="n"/>
      <c r="F31" s="31" t="n"/>
      <c r="G31" s="32">
        <f>IF(OR(UPPER(C31)="U",UPPER(C31)="K"),H31,IF(AND(ISNUMBER(D31),ISNUMBER(E31)),ROUND((MOD(E31-D31,1)-N(F31))*24,2),0))</f>
        <v/>
      </c>
      <c r="H31" s="32">
        <f>INDEX(Einstellungen!$B$7:$B$13,7)</f>
        <v/>
      </c>
      <c r="I31" s="32">
        <f>IF(OR(ISNUMBER(D31),C31&lt;&gt;""),G31-H31,0)</f>
        <v/>
      </c>
      <c r="J31" s="33" t="n"/>
      <c r="K31" s="34">
        <f>IF(AND(ISNUMBER(D31),ISNUMBER(E31)),IF((MOD(E31-D31,1)-N(F31))*24&gt;10,"über 10 Std.",IF(AND((MOD(E31-D31,1)-N(F31))*24&gt;9,N(F31)*1440&lt;45),"Pause unter 45 Min.",IF(AND((MOD(E31-D31,1)-N(F31))*24&gt;6,N(F31)*1440&lt;30),"Pause unter 30 Min.",""))),"")</f>
        <v/>
      </c>
    </row>
    <row r="33">
      <c r="A33" s="4" t="inlineStr">
        <is>
          <t>Ist-Stunden</t>
        </is>
      </c>
      <c r="D33" s="17">
        <f>SUM(G4:G31)</f>
        <v/>
      </c>
    </row>
    <row r="34">
      <c r="A34" s="4" t="inlineStr">
        <is>
          <t>Soll (ganzer Monat)</t>
        </is>
      </c>
      <c r="D34" s="17">
        <f>SUM(H4:H31)</f>
        <v/>
      </c>
    </row>
    <row r="35">
      <c r="A35" s="4" t="inlineStr">
        <is>
          <t>Differenz (erfasste Tage)</t>
        </is>
      </c>
      <c r="D35" s="18">
        <f>SUM(I4:I31)</f>
        <v/>
      </c>
    </row>
    <row r="36">
      <c r="A36" s="4" t="inlineStr">
        <is>
          <t>Urlaubstage</t>
        </is>
      </c>
      <c r="D36" s="19">
        <f>COUNTIF(C4:C31,"U")</f>
        <v/>
      </c>
    </row>
    <row r="37">
      <c r="A37" s="4" t="inlineStr">
        <is>
          <t>Kranktage</t>
        </is>
      </c>
      <c r="D37" s="19">
        <f>COUNTIF(C4:C31,"K")</f>
        <v/>
      </c>
    </row>
  </sheetData>
  <conditionalFormatting sqref="I4:I31">
    <cfRule type="expression" priority="1" dxfId="0">
      <formula>I4&lt;0</formula>
    </cfRule>
  </conditionalFormatting>
  <dataValidations count="1">
    <dataValidation sqref="C4 C5 C6 C7 C8 C9 C10 C11 C12 C13 C14 C15 C16 C17 C18 C19 C20 C21 C22 C23 C24 C25 C26 C27 C28 C29 C30 C31" showDropDown="0" showInputMessage="0" showErrorMessage="0" allowBlank="1" type="list">
      <formula1>"U,K,G"</formula1>
    </dataValidation>
  </dataValidations>
  <pageMargins left="0.75" right="0.75" top="1" bottom="1" header="0.5" footer="0.5"/>
  <pageSetup orientation="portrait" paperSize="9" fitToHeight="1" fitToWidth="1"/>
  <headerFooter>
    <oddHeader/>
    <oddFooter>&amp;CArbeitszeiterfassung 2027 · kniffwerk.de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K40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5" customWidth="1" min="2" max="2"/>
    <col width="6" customWidth="1" min="3" max="3"/>
    <col width="9" customWidth="1" min="4" max="4"/>
    <col width="9" customWidth="1" min="5" max="5"/>
    <col width="9" customWidth="1" min="6" max="6"/>
    <col width="10" customWidth="1" min="7" max="7"/>
    <col width="10" customWidth="1" min="8" max="8"/>
    <col width="10" customWidth="1" min="9" max="9"/>
    <col width="30" customWidth="1" min="10" max="10"/>
    <col width="22" customWidth="1" min="11" max="11"/>
  </cols>
  <sheetData>
    <row r="1">
      <c r="A1" s="10" t="inlineStr">
        <is>
          <t>März 2027</t>
        </is>
      </c>
      <c r="D1" s="22">
        <f>Einstellungen!B4</f>
        <v/>
      </c>
    </row>
    <row r="3">
      <c r="A3" s="11" t="inlineStr">
        <is>
          <t>Datum</t>
        </is>
      </c>
      <c r="B3" s="11" t="inlineStr">
        <is>
          <t>Tag</t>
        </is>
      </c>
      <c r="C3" s="11" t="inlineStr">
        <is>
          <t>Art</t>
        </is>
      </c>
      <c r="D3" s="11" t="inlineStr">
        <is>
          <t>Beginn</t>
        </is>
      </c>
      <c r="E3" s="11" t="inlineStr">
        <is>
          <t>Ende</t>
        </is>
      </c>
      <c r="F3" s="11" t="inlineStr">
        <is>
          <t>Pause</t>
        </is>
      </c>
      <c r="G3" s="11" t="inlineStr">
        <is>
          <t>Ist (Std.)</t>
        </is>
      </c>
      <c r="H3" s="11" t="inlineStr">
        <is>
          <t>Soll (Std.)</t>
        </is>
      </c>
      <c r="I3" s="11" t="inlineStr">
        <is>
          <t>Differenz</t>
        </is>
      </c>
      <c r="J3" s="11" t="inlineStr">
        <is>
          <t>Bemerkung</t>
        </is>
      </c>
      <c r="K3" s="11" t="inlineStr">
        <is>
          <t>Prüfung</t>
        </is>
      </c>
    </row>
    <row r="4">
      <c r="A4" s="35" t="n">
        <v>46447</v>
      </c>
      <c r="B4" s="36" t="inlineStr">
        <is>
          <t>Mo</t>
        </is>
      </c>
      <c r="C4" s="5" t="n"/>
      <c r="D4" s="37" t="n"/>
      <c r="E4" s="37" t="n"/>
      <c r="F4" s="37" t="n"/>
      <c r="G4" s="38">
        <f>IF(OR(UPPER(C4)="U",UPPER(C4)="K"),H4,IF(AND(ISNUMBER(D4),ISNUMBER(E4)),ROUND((MOD(E4-D4,1)-N(F4))*24,2),0))</f>
        <v/>
      </c>
      <c r="H4" s="38">
        <f>INDEX(Einstellungen!$B$7:$B$13,1)</f>
        <v/>
      </c>
      <c r="I4" s="38">
        <f>IF(OR(ISNUMBER(D4),C4&lt;&gt;""),G4-H4,0)</f>
        <v/>
      </c>
      <c r="J4" s="12" t="n"/>
      <c r="K4" s="39">
        <f>IF(AND(ISNUMBER(D4),ISNUMBER(E4)),IF((MOD(E4-D4,1)-N(F4))*24&gt;10,"über 10 Std.",IF(AND((MOD(E4-D4,1)-N(F4))*24&gt;9,N(F4)*1440&lt;45),"Pause unter 45 Min.",IF(AND((MOD(E4-D4,1)-N(F4))*24&gt;6,N(F4)*1440&lt;30),"Pause unter 30 Min.",""))),"")</f>
        <v/>
      </c>
    </row>
    <row r="5">
      <c r="A5" s="35" t="n">
        <v>46448</v>
      </c>
      <c r="B5" s="36" t="inlineStr">
        <is>
          <t>Di</t>
        </is>
      </c>
      <c r="C5" s="5" t="n"/>
      <c r="D5" s="37" t="n"/>
      <c r="E5" s="37" t="n"/>
      <c r="F5" s="37" t="n"/>
      <c r="G5" s="38">
        <f>IF(OR(UPPER(C5)="U",UPPER(C5)="K"),H5,IF(AND(ISNUMBER(D5),ISNUMBER(E5)),ROUND((MOD(E5-D5,1)-N(F5))*24,2),0))</f>
        <v/>
      </c>
      <c r="H5" s="38">
        <f>INDEX(Einstellungen!$B$7:$B$13,2)</f>
        <v/>
      </c>
      <c r="I5" s="38">
        <f>IF(OR(ISNUMBER(D5),C5&lt;&gt;""),G5-H5,0)</f>
        <v/>
      </c>
      <c r="J5" s="12" t="n"/>
      <c r="K5" s="39">
        <f>IF(AND(ISNUMBER(D5),ISNUMBER(E5)),IF((MOD(E5-D5,1)-N(F5))*24&gt;10,"über 10 Std.",IF(AND((MOD(E5-D5,1)-N(F5))*24&gt;9,N(F5)*1440&lt;45),"Pause unter 45 Min.",IF(AND((MOD(E5-D5,1)-N(F5))*24&gt;6,N(F5)*1440&lt;30),"Pause unter 30 Min.",""))),"")</f>
        <v/>
      </c>
    </row>
    <row r="6">
      <c r="A6" s="35" t="n">
        <v>46449</v>
      </c>
      <c r="B6" s="36" t="inlineStr">
        <is>
          <t>Mi</t>
        </is>
      </c>
      <c r="C6" s="5" t="n"/>
      <c r="D6" s="37" t="n"/>
      <c r="E6" s="37" t="n"/>
      <c r="F6" s="37" t="n"/>
      <c r="G6" s="38">
        <f>IF(OR(UPPER(C6)="U",UPPER(C6)="K"),H6,IF(AND(ISNUMBER(D6),ISNUMBER(E6)),ROUND((MOD(E6-D6,1)-N(F6))*24,2),0))</f>
        <v/>
      </c>
      <c r="H6" s="38">
        <f>INDEX(Einstellungen!$B$7:$B$13,3)</f>
        <v/>
      </c>
      <c r="I6" s="38">
        <f>IF(OR(ISNUMBER(D6),C6&lt;&gt;""),G6-H6,0)</f>
        <v/>
      </c>
      <c r="J6" s="12" t="n"/>
      <c r="K6" s="39">
        <f>IF(AND(ISNUMBER(D6),ISNUMBER(E6)),IF((MOD(E6-D6,1)-N(F6))*24&gt;10,"über 10 Std.",IF(AND((MOD(E6-D6,1)-N(F6))*24&gt;9,N(F6)*1440&lt;45),"Pause unter 45 Min.",IF(AND((MOD(E6-D6,1)-N(F6))*24&gt;6,N(F6)*1440&lt;30),"Pause unter 30 Min.",""))),"")</f>
        <v/>
      </c>
    </row>
    <row r="7">
      <c r="A7" s="35" t="n">
        <v>46450</v>
      </c>
      <c r="B7" s="36" t="inlineStr">
        <is>
          <t>Do</t>
        </is>
      </c>
      <c r="C7" s="5" t="n"/>
      <c r="D7" s="37" t="n"/>
      <c r="E7" s="37" t="n"/>
      <c r="F7" s="37" t="n"/>
      <c r="G7" s="38">
        <f>IF(OR(UPPER(C7)="U",UPPER(C7)="K"),H7,IF(AND(ISNUMBER(D7),ISNUMBER(E7)),ROUND((MOD(E7-D7,1)-N(F7))*24,2),0))</f>
        <v/>
      </c>
      <c r="H7" s="38">
        <f>INDEX(Einstellungen!$B$7:$B$13,4)</f>
        <v/>
      </c>
      <c r="I7" s="38">
        <f>IF(OR(ISNUMBER(D7),C7&lt;&gt;""),G7-H7,0)</f>
        <v/>
      </c>
      <c r="J7" s="12" t="n"/>
      <c r="K7" s="39">
        <f>IF(AND(ISNUMBER(D7),ISNUMBER(E7)),IF((MOD(E7-D7,1)-N(F7))*24&gt;10,"über 10 Std.",IF(AND((MOD(E7-D7,1)-N(F7))*24&gt;9,N(F7)*1440&lt;45),"Pause unter 45 Min.",IF(AND((MOD(E7-D7,1)-N(F7))*24&gt;6,N(F7)*1440&lt;30),"Pause unter 30 Min.",""))),"")</f>
        <v/>
      </c>
    </row>
    <row r="8">
      <c r="A8" s="35" t="n">
        <v>46451</v>
      </c>
      <c r="B8" s="36" t="inlineStr">
        <is>
          <t>Fr</t>
        </is>
      </c>
      <c r="C8" s="5" t="n"/>
      <c r="D8" s="37" t="n"/>
      <c r="E8" s="37" t="n"/>
      <c r="F8" s="37" t="n"/>
      <c r="G8" s="38">
        <f>IF(OR(UPPER(C8)="U",UPPER(C8)="K"),H8,IF(AND(ISNUMBER(D8),ISNUMBER(E8)),ROUND((MOD(E8-D8,1)-N(F8))*24,2),0))</f>
        <v/>
      </c>
      <c r="H8" s="38">
        <f>INDEX(Einstellungen!$B$7:$B$13,5)</f>
        <v/>
      </c>
      <c r="I8" s="38">
        <f>IF(OR(ISNUMBER(D8),C8&lt;&gt;""),G8-H8,0)</f>
        <v/>
      </c>
      <c r="J8" s="12" t="n"/>
      <c r="K8" s="39">
        <f>IF(AND(ISNUMBER(D8),ISNUMBER(E8)),IF((MOD(E8-D8,1)-N(F8))*24&gt;10,"über 10 Std.",IF(AND((MOD(E8-D8,1)-N(F8))*24&gt;9,N(F8)*1440&lt;45),"Pause unter 45 Min.",IF(AND((MOD(E8-D8,1)-N(F8))*24&gt;6,N(F8)*1440&lt;30),"Pause unter 30 Min.",""))),"")</f>
        <v/>
      </c>
    </row>
    <row r="9">
      <c r="A9" s="29" t="n">
        <v>46452</v>
      </c>
      <c r="B9" s="30" t="inlineStr">
        <is>
          <t>Sa</t>
        </is>
      </c>
      <c r="C9" s="30" t="n"/>
      <c r="D9" s="31" t="n"/>
      <c r="E9" s="31" t="n"/>
      <c r="F9" s="31" t="n"/>
      <c r="G9" s="32">
        <f>IF(OR(UPPER(C9)="U",UPPER(C9)="K"),H9,IF(AND(ISNUMBER(D9),ISNUMBER(E9)),ROUND((MOD(E9-D9,1)-N(F9))*24,2),0))</f>
        <v/>
      </c>
      <c r="H9" s="32">
        <f>INDEX(Einstellungen!$B$7:$B$13,6)</f>
        <v/>
      </c>
      <c r="I9" s="32">
        <f>IF(OR(ISNUMBER(D9),C9&lt;&gt;""),G9-H9,0)</f>
        <v/>
      </c>
      <c r="J9" s="33" t="n"/>
      <c r="K9" s="34">
        <f>IF(AND(ISNUMBER(D9),ISNUMBER(E9)),IF((MOD(E9-D9,1)-N(F9))*24&gt;10,"über 10 Std.",IF(AND((MOD(E9-D9,1)-N(F9))*24&gt;9,N(F9)*1440&lt;45),"Pause unter 45 Min.",IF(AND((MOD(E9-D9,1)-N(F9))*24&gt;6,N(F9)*1440&lt;30),"Pause unter 30 Min.",""))),"")</f>
        <v/>
      </c>
    </row>
    <row r="10">
      <c r="A10" s="29" t="n">
        <v>46453</v>
      </c>
      <c r="B10" s="30" t="inlineStr">
        <is>
          <t>So</t>
        </is>
      </c>
      <c r="C10" s="30" t="n"/>
      <c r="D10" s="31" t="n"/>
      <c r="E10" s="31" t="n"/>
      <c r="F10" s="31" t="n"/>
      <c r="G10" s="32">
        <f>IF(OR(UPPER(C10)="U",UPPER(C10)="K"),H10,IF(AND(ISNUMBER(D10),ISNUMBER(E10)),ROUND((MOD(E10-D10,1)-N(F10))*24,2),0))</f>
        <v/>
      </c>
      <c r="H10" s="32">
        <f>INDEX(Einstellungen!$B$7:$B$13,7)</f>
        <v/>
      </c>
      <c r="I10" s="32">
        <f>IF(OR(ISNUMBER(D10),C10&lt;&gt;""),G10-H10,0)</f>
        <v/>
      </c>
      <c r="J10" s="33" t="n"/>
      <c r="K10" s="34">
        <f>IF(AND(ISNUMBER(D10),ISNUMBER(E10)),IF((MOD(E10-D10,1)-N(F10))*24&gt;10,"über 10 Std.",IF(AND((MOD(E10-D10,1)-N(F10))*24&gt;9,N(F10)*1440&lt;45),"Pause unter 45 Min.",IF(AND((MOD(E10-D10,1)-N(F10))*24&gt;6,N(F10)*1440&lt;30),"Pause unter 30 Min.",""))),"")</f>
        <v/>
      </c>
    </row>
    <row r="11">
      <c r="A11" s="35" t="n">
        <v>46454</v>
      </c>
      <c r="B11" s="36" t="inlineStr">
        <is>
          <t>Mo</t>
        </is>
      </c>
      <c r="C11" s="5" t="n"/>
      <c r="D11" s="37" t="n"/>
      <c r="E11" s="37" t="n"/>
      <c r="F11" s="37" t="n"/>
      <c r="G11" s="38">
        <f>IF(OR(UPPER(C11)="U",UPPER(C11)="K"),H11,IF(AND(ISNUMBER(D11),ISNUMBER(E11)),ROUND((MOD(E11-D11,1)-N(F11))*24,2),0))</f>
        <v/>
      </c>
      <c r="H11" s="38">
        <f>INDEX(Einstellungen!$B$7:$B$13,1)</f>
        <v/>
      </c>
      <c r="I11" s="38">
        <f>IF(OR(ISNUMBER(D11),C11&lt;&gt;""),G11-H11,0)</f>
        <v/>
      </c>
      <c r="J11" s="12" t="n"/>
      <c r="K11" s="39">
        <f>IF(AND(ISNUMBER(D11),ISNUMBER(E11)),IF((MOD(E11-D11,1)-N(F11))*24&gt;10,"über 10 Std.",IF(AND((MOD(E11-D11,1)-N(F11))*24&gt;9,N(F11)*1440&lt;45),"Pause unter 45 Min.",IF(AND((MOD(E11-D11,1)-N(F11))*24&gt;6,N(F11)*1440&lt;30),"Pause unter 30 Min.",""))),"")</f>
        <v/>
      </c>
    </row>
    <row r="12">
      <c r="A12" s="35" t="n">
        <v>46455</v>
      </c>
      <c r="B12" s="36" t="inlineStr">
        <is>
          <t>Di</t>
        </is>
      </c>
      <c r="C12" s="5" t="n"/>
      <c r="D12" s="37" t="n"/>
      <c r="E12" s="37" t="n"/>
      <c r="F12" s="37" t="n"/>
      <c r="G12" s="38">
        <f>IF(OR(UPPER(C12)="U",UPPER(C12)="K"),H12,IF(AND(ISNUMBER(D12),ISNUMBER(E12)),ROUND((MOD(E12-D12,1)-N(F12))*24,2),0))</f>
        <v/>
      </c>
      <c r="H12" s="38">
        <f>INDEX(Einstellungen!$B$7:$B$13,2)</f>
        <v/>
      </c>
      <c r="I12" s="38">
        <f>IF(OR(ISNUMBER(D12),C12&lt;&gt;""),G12-H12,0)</f>
        <v/>
      </c>
      <c r="J12" s="12" t="n"/>
      <c r="K12" s="39">
        <f>IF(AND(ISNUMBER(D12),ISNUMBER(E12)),IF((MOD(E12-D12,1)-N(F12))*24&gt;10,"über 10 Std.",IF(AND((MOD(E12-D12,1)-N(F12))*24&gt;9,N(F12)*1440&lt;45),"Pause unter 45 Min.",IF(AND((MOD(E12-D12,1)-N(F12))*24&gt;6,N(F12)*1440&lt;30),"Pause unter 30 Min.",""))),"")</f>
        <v/>
      </c>
    </row>
    <row r="13">
      <c r="A13" s="35" t="n">
        <v>46456</v>
      </c>
      <c r="B13" s="36" t="inlineStr">
        <is>
          <t>Mi</t>
        </is>
      </c>
      <c r="C13" s="5" t="n"/>
      <c r="D13" s="37" t="n"/>
      <c r="E13" s="37" t="n"/>
      <c r="F13" s="37" t="n"/>
      <c r="G13" s="38">
        <f>IF(OR(UPPER(C13)="U",UPPER(C13)="K"),H13,IF(AND(ISNUMBER(D13),ISNUMBER(E13)),ROUND((MOD(E13-D13,1)-N(F13))*24,2),0))</f>
        <v/>
      </c>
      <c r="H13" s="38">
        <f>INDEX(Einstellungen!$B$7:$B$13,3)</f>
        <v/>
      </c>
      <c r="I13" s="38">
        <f>IF(OR(ISNUMBER(D13),C13&lt;&gt;""),G13-H13,0)</f>
        <v/>
      </c>
      <c r="J13" s="12" t="n"/>
      <c r="K13" s="39">
        <f>IF(AND(ISNUMBER(D13),ISNUMBER(E13)),IF((MOD(E13-D13,1)-N(F13))*24&gt;10,"über 10 Std.",IF(AND((MOD(E13-D13,1)-N(F13))*24&gt;9,N(F13)*1440&lt;45),"Pause unter 45 Min.",IF(AND((MOD(E13-D13,1)-N(F13))*24&gt;6,N(F13)*1440&lt;30),"Pause unter 30 Min.",""))),"")</f>
        <v/>
      </c>
    </row>
    <row r="14">
      <c r="A14" s="35" t="n">
        <v>46457</v>
      </c>
      <c r="B14" s="36" t="inlineStr">
        <is>
          <t>Do</t>
        </is>
      </c>
      <c r="C14" s="5" t="n"/>
      <c r="D14" s="37" t="n"/>
      <c r="E14" s="37" t="n"/>
      <c r="F14" s="37" t="n"/>
      <c r="G14" s="38">
        <f>IF(OR(UPPER(C14)="U",UPPER(C14)="K"),H14,IF(AND(ISNUMBER(D14),ISNUMBER(E14)),ROUND((MOD(E14-D14,1)-N(F14))*24,2),0))</f>
        <v/>
      </c>
      <c r="H14" s="38">
        <f>INDEX(Einstellungen!$B$7:$B$13,4)</f>
        <v/>
      </c>
      <c r="I14" s="38">
        <f>IF(OR(ISNUMBER(D14),C14&lt;&gt;""),G14-H14,0)</f>
        <v/>
      </c>
      <c r="J14" s="12" t="n"/>
      <c r="K14" s="39">
        <f>IF(AND(ISNUMBER(D14),ISNUMBER(E14)),IF((MOD(E14-D14,1)-N(F14))*24&gt;10,"über 10 Std.",IF(AND((MOD(E14-D14,1)-N(F14))*24&gt;9,N(F14)*1440&lt;45),"Pause unter 45 Min.",IF(AND((MOD(E14-D14,1)-N(F14))*24&gt;6,N(F14)*1440&lt;30),"Pause unter 30 Min.",""))),"")</f>
        <v/>
      </c>
    </row>
    <row r="15">
      <c r="A15" s="35" t="n">
        <v>46458</v>
      </c>
      <c r="B15" s="36" t="inlineStr">
        <is>
          <t>Fr</t>
        </is>
      </c>
      <c r="C15" s="5" t="n"/>
      <c r="D15" s="37" t="n"/>
      <c r="E15" s="37" t="n"/>
      <c r="F15" s="37" t="n"/>
      <c r="G15" s="38">
        <f>IF(OR(UPPER(C15)="U",UPPER(C15)="K"),H15,IF(AND(ISNUMBER(D15),ISNUMBER(E15)),ROUND((MOD(E15-D15,1)-N(F15))*24,2),0))</f>
        <v/>
      </c>
      <c r="H15" s="38">
        <f>INDEX(Einstellungen!$B$7:$B$13,5)</f>
        <v/>
      </c>
      <c r="I15" s="38">
        <f>IF(OR(ISNUMBER(D15),C15&lt;&gt;""),G15-H15,0)</f>
        <v/>
      </c>
      <c r="J15" s="12" t="n"/>
      <c r="K15" s="39">
        <f>IF(AND(ISNUMBER(D15),ISNUMBER(E15)),IF((MOD(E15-D15,1)-N(F15))*24&gt;10,"über 10 Std.",IF(AND((MOD(E15-D15,1)-N(F15))*24&gt;9,N(F15)*1440&lt;45),"Pause unter 45 Min.",IF(AND((MOD(E15-D15,1)-N(F15))*24&gt;6,N(F15)*1440&lt;30),"Pause unter 30 Min.",""))),"")</f>
        <v/>
      </c>
    </row>
    <row r="16">
      <c r="A16" s="29" t="n">
        <v>46459</v>
      </c>
      <c r="B16" s="30" t="inlineStr">
        <is>
          <t>Sa</t>
        </is>
      </c>
      <c r="C16" s="30" t="n"/>
      <c r="D16" s="31" t="n"/>
      <c r="E16" s="31" t="n"/>
      <c r="F16" s="31" t="n"/>
      <c r="G16" s="32">
        <f>IF(OR(UPPER(C16)="U",UPPER(C16)="K"),H16,IF(AND(ISNUMBER(D16),ISNUMBER(E16)),ROUND((MOD(E16-D16,1)-N(F16))*24,2),0))</f>
        <v/>
      </c>
      <c r="H16" s="32">
        <f>INDEX(Einstellungen!$B$7:$B$13,6)</f>
        <v/>
      </c>
      <c r="I16" s="32">
        <f>IF(OR(ISNUMBER(D16),C16&lt;&gt;""),G16-H16,0)</f>
        <v/>
      </c>
      <c r="J16" s="33" t="n"/>
      <c r="K16" s="34">
        <f>IF(AND(ISNUMBER(D16),ISNUMBER(E16)),IF((MOD(E16-D16,1)-N(F16))*24&gt;10,"über 10 Std.",IF(AND((MOD(E16-D16,1)-N(F16))*24&gt;9,N(F16)*1440&lt;45),"Pause unter 45 Min.",IF(AND((MOD(E16-D16,1)-N(F16))*24&gt;6,N(F16)*1440&lt;30),"Pause unter 30 Min.",""))),"")</f>
        <v/>
      </c>
    </row>
    <row r="17">
      <c r="A17" s="29" t="n">
        <v>46460</v>
      </c>
      <c r="B17" s="30" t="inlineStr">
        <is>
          <t>So</t>
        </is>
      </c>
      <c r="C17" s="30" t="n"/>
      <c r="D17" s="31" t="n"/>
      <c r="E17" s="31" t="n"/>
      <c r="F17" s="31" t="n"/>
      <c r="G17" s="32">
        <f>IF(OR(UPPER(C17)="U",UPPER(C17)="K"),H17,IF(AND(ISNUMBER(D17),ISNUMBER(E17)),ROUND((MOD(E17-D17,1)-N(F17))*24,2),0))</f>
        <v/>
      </c>
      <c r="H17" s="32">
        <f>INDEX(Einstellungen!$B$7:$B$13,7)</f>
        <v/>
      </c>
      <c r="I17" s="32">
        <f>IF(OR(ISNUMBER(D17),C17&lt;&gt;""),G17-H17,0)</f>
        <v/>
      </c>
      <c r="J17" s="33" t="n"/>
      <c r="K17" s="34">
        <f>IF(AND(ISNUMBER(D17),ISNUMBER(E17)),IF((MOD(E17-D17,1)-N(F17))*24&gt;10,"über 10 Std.",IF(AND((MOD(E17-D17,1)-N(F17))*24&gt;9,N(F17)*1440&lt;45),"Pause unter 45 Min.",IF(AND((MOD(E17-D17,1)-N(F17))*24&gt;6,N(F17)*1440&lt;30),"Pause unter 30 Min.",""))),"")</f>
        <v/>
      </c>
    </row>
    <row r="18">
      <c r="A18" s="35" t="n">
        <v>46461</v>
      </c>
      <c r="B18" s="36" t="inlineStr">
        <is>
          <t>Mo</t>
        </is>
      </c>
      <c r="C18" s="5" t="n"/>
      <c r="D18" s="37" t="n"/>
      <c r="E18" s="37" t="n"/>
      <c r="F18" s="37" t="n"/>
      <c r="G18" s="38">
        <f>IF(OR(UPPER(C18)="U",UPPER(C18)="K"),H18,IF(AND(ISNUMBER(D18),ISNUMBER(E18)),ROUND((MOD(E18-D18,1)-N(F18))*24,2),0))</f>
        <v/>
      </c>
      <c r="H18" s="38">
        <f>INDEX(Einstellungen!$B$7:$B$13,1)</f>
        <v/>
      </c>
      <c r="I18" s="38">
        <f>IF(OR(ISNUMBER(D18),C18&lt;&gt;""),G18-H18,0)</f>
        <v/>
      </c>
      <c r="J18" s="12" t="n"/>
      <c r="K18" s="39">
        <f>IF(AND(ISNUMBER(D18),ISNUMBER(E18)),IF((MOD(E18-D18,1)-N(F18))*24&gt;10,"über 10 Std.",IF(AND((MOD(E18-D18,1)-N(F18))*24&gt;9,N(F18)*1440&lt;45),"Pause unter 45 Min.",IF(AND((MOD(E18-D18,1)-N(F18))*24&gt;6,N(F18)*1440&lt;30),"Pause unter 30 Min.",""))),"")</f>
        <v/>
      </c>
    </row>
    <row r="19">
      <c r="A19" s="35" t="n">
        <v>46462</v>
      </c>
      <c r="B19" s="36" t="inlineStr">
        <is>
          <t>Di</t>
        </is>
      </c>
      <c r="C19" s="5" t="n"/>
      <c r="D19" s="37" t="n"/>
      <c r="E19" s="37" t="n"/>
      <c r="F19" s="37" t="n"/>
      <c r="G19" s="38">
        <f>IF(OR(UPPER(C19)="U",UPPER(C19)="K"),H19,IF(AND(ISNUMBER(D19),ISNUMBER(E19)),ROUND((MOD(E19-D19,1)-N(F19))*24,2),0))</f>
        <v/>
      </c>
      <c r="H19" s="38">
        <f>INDEX(Einstellungen!$B$7:$B$13,2)</f>
        <v/>
      </c>
      <c r="I19" s="38">
        <f>IF(OR(ISNUMBER(D19),C19&lt;&gt;""),G19-H19,0)</f>
        <v/>
      </c>
      <c r="J19" s="12" t="n"/>
      <c r="K19" s="39">
        <f>IF(AND(ISNUMBER(D19),ISNUMBER(E19)),IF((MOD(E19-D19,1)-N(F19))*24&gt;10,"über 10 Std.",IF(AND((MOD(E19-D19,1)-N(F19))*24&gt;9,N(F19)*1440&lt;45),"Pause unter 45 Min.",IF(AND((MOD(E19-D19,1)-N(F19))*24&gt;6,N(F19)*1440&lt;30),"Pause unter 30 Min.",""))),"")</f>
        <v/>
      </c>
    </row>
    <row r="20">
      <c r="A20" s="35" t="n">
        <v>46463</v>
      </c>
      <c r="B20" s="36" t="inlineStr">
        <is>
          <t>Mi</t>
        </is>
      </c>
      <c r="C20" s="5" t="n"/>
      <c r="D20" s="37" t="n"/>
      <c r="E20" s="37" t="n"/>
      <c r="F20" s="37" t="n"/>
      <c r="G20" s="38">
        <f>IF(OR(UPPER(C20)="U",UPPER(C20)="K"),H20,IF(AND(ISNUMBER(D20),ISNUMBER(E20)),ROUND((MOD(E20-D20,1)-N(F20))*24,2),0))</f>
        <v/>
      </c>
      <c r="H20" s="38">
        <f>INDEX(Einstellungen!$B$7:$B$13,3)</f>
        <v/>
      </c>
      <c r="I20" s="38">
        <f>IF(OR(ISNUMBER(D20),C20&lt;&gt;""),G20-H20,0)</f>
        <v/>
      </c>
      <c r="J20" s="12" t="n"/>
      <c r="K20" s="39">
        <f>IF(AND(ISNUMBER(D20),ISNUMBER(E20)),IF((MOD(E20-D20,1)-N(F20))*24&gt;10,"über 10 Std.",IF(AND((MOD(E20-D20,1)-N(F20))*24&gt;9,N(F20)*1440&lt;45),"Pause unter 45 Min.",IF(AND((MOD(E20-D20,1)-N(F20))*24&gt;6,N(F20)*1440&lt;30),"Pause unter 30 Min.",""))),"")</f>
        <v/>
      </c>
    </row>
    <row r="21">
      <c r="A21" s="35" t="n">
        <v>46464</v>
      </c>
      <c r="B21" s="36" t="inlineStr">
        <is>
          <t>Do</t>
        </is>
      </c>
      <c r="C21" s="5" t="n"/>
      <c r="D21" s="37" t="n"/>
      <c r="E21" s="37" t="n"/>
      <c r="F21" s="37" t="n"/>
      <c r="G21" s="38">
        <f>IF(OR(UPPER(C21)="U",UPPER(C21)="K"),H21,IF(AND(ISNUMBER(D21),ISNUMBER(E21)),ROUND((MOD(E21-D21,1)-N(F21))*24,2),0))</f>
        <v/>
      </c>
      <c r="H21" s="38">
        <f>INDEX(Einstellungen!$B$7:$B$13,4)</f>
        <v/>
      </c>
      <c r="I21" s="38">
        <f>IF(OR(ISNUMBER(D21),C21&lt;&gt;""),G21-H21,0)</f>
        <v/>
      </c>
      <c r="J21" s="12" t="n"/>
      <c r="K21" s="39">
        <f>IF(AND(ISNUMBER(D21),ISNUMBER(E21)),IF((MOD(E21-D21,1)-N(F21))*24&gt;10,"über 10 Std.",IF(AND((MOD(E21-D21,1)-N(F21))*24&gt;9,N(F21)*1440&lt;45),"Pause unter 45 Min.",IF(AND((MOD(E21-D21,1)-N(F21))*24&gt;6,N(F21)*1440&lt;30),"Pause unter 30 Min.",""))),"")</f>
        <v/>
      </c>
    </row>
    <row r="22">
      <c r="A22" s="35" t="n">
        <v>46465</v>
      </c>
      <c r="B22" s="36" t="inlineStr">
        <is>
          <t>Fr</t>
        </is>
      </c>
      <c r="C22" s="5" t="n"/>
      <c r="D22" s="37" t="n"/>
      <c r="E22" s="37" t="n"/>
      <c r="F22" s="37" t="n"/>
      <c r="G22" s="38">
        <f>IF(OR(UPPER(C22)="U",UPPER(C22)="K"),H22,IF(AND(ISNUMBER(D22),ISNUMBER(E22)),ROUND((MOD(E22-D22,1)-N(F22))*24,2),0))</f>
        <v/>
      </c>
      <c r="H22" s="38">
        <f>INDEX(Einstellungen!$B$7:$B$13,5)</f>
        <v/>
      </c>
      <c r="I22" s="38">
        <f>IF(OR(ISNUMBER(D22),C22&lt;&gt;""),G22-H22,0)</f>
        <v/>
      </c>
      <c r="J22" s="12" t="n"/>
      <c r="K22" s="39">
        <f>IF(AND(ISNUMBER(D22),ISNUMBER(E22)),IF((MOD(E22-D22,1)-N(F22))*24&gt;10,"über 10 Std.",IF(AND((MOD(E22-D22,1)-N(F22))*24&gt;9,N(F22)*1440&lt;45),"Pause unter 45 Min.",IF(AND((MOD(E22-D22,1)-N(F22))*24&gt;6,N(F22)*1440&lt;30),"Pause unter 30 Min.",""))),"")</f>
        <v/>
      </c>
    </row>
    <row r="23">
      <c r="A23" s="29" t="n">
        <v>46466</v>
      </c>
      <c r="B23" s="30" t="inlineStr">
        <is>
          <t>Sa</t>
        </is>
      </c>
      <c r="C23" s="30" t="n"/>
      <c r="D23" s="31" t="n"/>
      <c r="E23" s="31" t="n"/>
      <c r="F23" s="31" t="n"/>
      <c r="G23" s="32">
        <f>IF(OR(UPPER(C23)="U",UPPER(C23)="K"),H23,IF(AND(ISNUMBER(D23),ISNUMBER(E23)),ROUND((MOD(E23-D23,1)-N(F23))*24,2),0))</f>
        <v/>
      </c>
      <c r="H23" s="32">
        <f>INDEX(Einstellungen!$B$7:$B$13,6)</f>
        <v/>
      </c>
      <c r="I23" s="32">
        <f>IF(OR(ISNUMBER(D23),C23&lt;&gt;""),G23-H23,0)</f>
        <v/>
      </c>
      <c r="J23" s="33" t="n"/>
      <c r="K23" s="34">
        <f>IF(AND(ISNUMBER(D23),ISNUMBER(E23)),IF((MOD(E23-D23,1)-N(F23))*24&gt;10,"über 10 Std.",IF(AND((MOD(E23-D23,1)-N(F23))*24&gt;9,N(F23)*1440&lt;45),"Pause unter 45 Min.",IF(AND((MOD(E23-D23,1)-N(F23))*24&gt;6,N(F23)*1440&lt;30),"Pause unter 30 Min.",""))),"")</f>
        <v/>
      </c>
    </row>
    <row r="24">
      <c r="A24" s="29" t="n">
        <v>46467</v>
      </c>
      <c r="B24" s="30" t="inlineStr">
        <is>
          <t>So</t>
        </is>
      </c>
      <c r="C24" s="30" t="n"/>
      <c r="D24" s="31" t="n"/>
      <c r="E24" s="31" t="n"/>
      <c r="F24" s="31" t="n"/>
      <c r="G24" s="32">
        <f>IF(OR(UPPER(C24)="U",UPPER(C24)="K"),H24,IF(AND(ISNUMBER(D24),ISNUMBER(E24)),ROUND((MOD(E24-D24,1)-N(F24))*24,2),0))</f>
        <v/>
      </c>
      <c r="H24" s="32">
        <f>INDEX(Einstellungen!$B$7:$B$13,7)</f>
        <v/>
      </c>
      <c r="I24" s="32">
        <f>IF(OR(ISNUMBER(D24),C24&lt;&gt;""),G24-H24,0)</f>
        <v/>
      </c>
      <c r="J24" s="33" t="n"/>
      <c r="K24" s="34">
        <f>IF(AND(ISNUMBER(D24),ISNUMBER(E24)),IF((MOD(E24-D24,1)-N(F24))*24&gt;10,"über 10 Std.",IF(AND((MOD(E24-D24,1)-N(F24))*24&gt;9,N(F24)*1440&lt;45),"Pause unter 45 Min.",IF(AND((MOD(E24-D24,1)-N(F24))*24&gt;6,N(F24)*1440&lt;30),"Pause unter 30 Min.",""))),"")</f>
        <v/>
      </c>
    </row>
    <row r="25">
      <c r="A25" s="35" t="n">
        <v>46468</v>
      </c>
      <c r="B25" s="36" t="inlineStr">
        <is>
          <t>Mo</t>
        </is>
      </c>
      <c r="C25" s="5" t="n"/>
      <c r="D25" s="37" t="n"/>
      <c r="E25" s="37" t="n"/>
      <c r="F25" s="37" t="n"/>
      <c r="G25" s="38">
        <f>IF(OR(UPPER(C25)="U",UPPER(C25)="K"),H25,IF(AND(ISNUMBER(D25),ISNUMBER(E25)),ROUND((MOD(E25-D25,1)-N(F25))*24,2),0))</f>
        <v/>
      </c>
      <c r="H25" s="38">
        <f>INDEX(Einstellungen!$B$7:$B$13,1)</f>
        <v/>
      </c>
      <c r="I25" s="38">
        <f>IF(OR(ISNUMBER(D25),C25&lt;&gt;""),G25-H25,0)</f>
        <v/>
      </c>
      <c r="J25" s="12" t="n"/>
      <c r="K25" s="39">
        <f>IF(AND(ISNUMBER(D25),ISNUMBER(E25)),IF((MOD(E25-D25,1)-N(F25))*24&gt;10,"über 10 Std.",IF(AND((MOD(E25-D25,1)-N(F25))*24&gt;9,N(F25)*1440&lt;45),"Pause unter 45 Min.",IF(AND((MOD(E25-D25,1)-N(F25))*24&gt;6,N(F25)*1440&lt;30),"Pause unter 30 Min.",""))),"")</f>
        <v/>
      </c>
    </row>
    <row r="26">
      <c r="A26" s="35" t="n">
        <v>46469</v>
      </c>
      <c r="B26" s="36" t="inlineStr">
        <is>
          <t>Di</t>
        </is>
      </c>
      <c r="C26" s="5" t="n"/>
      <c r="D26" s="37" t="n"/>
      <c r="E26" s="37" t="n"/>
      <c r="F26" s="37" t="n"/>
      <c r="G26" s="38">
        <f>IF(OR(UPPER(C26)="U",UPPER(C26)="K"),H26,IF(AND(ISNUMBER(D26),ISNUMBER(E26)),ROUND((MOD(E26-D26,1)-N(F26))*24,2),0))</f>
        <v/>
      </c>
      <c r="H26" s="38">
        <f>INDEX(Einstellungen!$B$7:$B$13,2)</f>
        <v/>
      </c>
      <c r="I26" s="38">
        <f>IF(OR(ISNUMBER(D26),C26&lt;&gt;""),G26-H26,0)</f>
        <v/>
      </c>
      <c r="J26" s="12" t="n"/>
      <c r="K26" s="39">
        <f>IF(AND(ISNUMBER(D26),ISNUMBER(E26)),IF((MOD(E26-D26,1)-N(F26))*24&gt;10,"über 10 Std.",IF(AND((MOD(E26-D26,1)-N(F26))*24&gt;9,N(F26)*1440&lt;45),"Pause unter 45 Min.",IF(AND((MOD(E26-D26,1)-N(F26))*24&gt;6,N(F26)*1440&lt;30),"Pause unter 30 Min.",""))),"")</f>
        <v/>
      </c>
    </row>
    <row r="27">
      <c r="A27" s="35" t="n">
        <v>46470</v>
      </c>
      <c r="B27" s="36" t="inlineStr">
        <is>
          <t>Mi</t>
        </is>
      </c>
      <c r="C27" s="5" t="n"/>
      <c r="D27" s="37" t="n"/>
      <c r="E27" s="37" t="n"/>
      <c r="F27" s="37" t="n"/>
      <c r="G27" s="38">
        <f>IF(OR(UPPER(C27)="U",UPPER(C27)="K"),H27,IF(AND(ISNUMBER(D27),ISNUMBER(E27)),ROUND((MOD(E27-D27,1)-N(F27))*24,2),0))</f>
        <v/>
      </c>
      <c r="H27" s="38">
        <f>INDEX(Einstellungen!$B$7:$B$13,3)</f>
        <v/>
      </c>
      <c r="I27" s="38">
        <f>IF(OR(ISNUMBER(D27),C27&lt;&gt;""),G27-H27,0)</f>
        <v/>
      </c>
      <c r="J27" s="12" t="n"/>
      <c r="K27" s="39">
        <f>IF(AND(ISNUMBER(D27),ISNUMBER(E27)),IF((MOD(E27-D27,1)-N(F27))*24&gt;10,"über 10 Std.",IF(AND((MOD(E27-D27,1)-N(F27))*24&gt;9,N(F27)*1440&lt;45),"Pause unter 45 Min.",IF(AND((MOD(E27-D27,1)-N(F27))*24&gt;6,N(F27)*1440&lt;30),"Pause unter 30 Min.",""))),"")</f>
        <v/>
      </c>
    </row>
    <row r="28">
      <c r="A28" s="35" t="n">
        <v>46471</v>
      </c>
      <c r="B28" s="36" t="inlineStr">
        <is>
          <t>Do</t>
        </is>
      </c>
      <c r="C28" s="5" t="n"/>
      <c r="D28" s="37" t="n"/>
      <c r="E28" s="37" t="n"/>
      <c r="F28" s="37" t="n"/>
      <c r="G28" s="38">
        <f>IF(OR(UPPER(C28)="U",UPPER(C28)="K"),H28,IF(AND(ISNUMBER(D28),ISNUMBER(E28)),ROUND((MOD(E28-D28,1)-N(F28))*24,2),0))</f>
        <v/>
      </c>
      <c r="H28" s="38">
        <f>INDEX(Einstellungen!$B$7:$B$13,4)</f>
        <v/>
      </c>
      <c r="I28" s="38">
        <f>IF(OR(ISNUMBER(D28),C28&lt;&gt;""),G28-H28,0)</f>
        <v/>
      </c>
      <c r="J28" s="12" t="n"/>
      <c r="K28" s="39">
        <f>IF(AND(ISNUMBER(D28),ISNUMBER(E28)),IF((MOD(E28-D28,1)-N(F28))*24&gt;10,"über 10 Std.",IF(AND((MOD(E28-D28,1)-N(F28))*24&gt;9,N(F28)*1440&lt;45),"Pause unter 45 Min.",IF(AND((MOD(E28-D28,1)-N(F28))*24&gt;6,N(F28)*1440&lt;30),"Pause unter 30 Min.",""))),"")</f>
        <v/>
      </c>
    </row>
    <row r="29">
      <c r="A29" s="23" t="n">
        <v>46472</v>
      </c>
      <c r="B29" s="24" t="inlineStr">
        <is>
          <t>Fr</t>
        </is>
      </c>
      <c r="C29" s="24" t="n"/>
      <c r="D29" s="25" t="n"/>
      <c r="E29" s="25" t="n"/>
      <c r="F29" s="25" t="n"/>
      <c r="G29" s="26">
        <f>IF(OR(UPPER(C29)="U",UPPER(C29)="K"),H29,IF(AND(ISNUMBER(D29),ISNUMBER(E29)),ROUND((MOD(E29-D29,1)-N(F29))*24,2),0))</f>
        <v/>
      </c>
      <c r="H29" s="26" t="n">
        <v>0</v>
      </c>
      <c r="I29" s="26">
        <f>IF(OR(ISNUMBER(D29),C29&lt;&gt;""),G29-H29,0)</f>
        <v/>
      </c>
      <c r="J29" s="27" t="inlineStr">
        <is>
          <t>Karfreitag</t>
        </is>
      </c>
      <c r="K29" s="28">
        <f>IF(AND(ISNUMBER(D29),ISNUMBER(E29)),IF((MOD(E29-D29,1)-N(F29))*24&gt;10,"über 10 Std.",IF(AND((MOD(E29-D29,1)-N(F29))*24&gt;9,N(F29)*1440&lt;45),"Pause unter 45 Min.",IF(AND((MOD(E29-D29,1)-N(F29))*24&gt;6,N(F29)*1440&lt;30),"Pause unter 30 Min.",""))),"")</f>
        <v/>
      </c>
    </row>
    <row r="30">
      <c r="A30" s="29" t="n">
        <v>46473</v>
      </c>
      <c r="B30" s="30" t="inlineStr">
        <is>
          <t>Sa</t>
        </is>
      </c>
      <c r="C30" s="30" t="n"/>
      <c r="D30" s="31" t="n"/>
      <c r="E30" s="31" t="n"/>
      <c r="F30" s="31" t="n"/>
      <c r="G30" s="32">
        <f>IF(OR(UPPER(C30)="U",UPPER(C30)="K"),H30,IF(AND(ISNUMBER(D30),ISNUMBER(E30)),ROUND((MOD(E30-D30,1)-N(F30))*24,2),0))</f>
        <v/>
      </c>
      <c r="H30" s="32">
        <f>INDEX(Einstellungen!$B$7:$B$13,6)</f>
        <v/>
      </c>
      <c r="I30" s="32">
        <f>IF(OR(ISNUMBER(D30),C30&lt;&gt;""),G30-H30,0)</f>
        <v/>
      </c>
      <c r="J30" s="33" t="n"/>
      <c r="K30" s="34">
        <f>IF(AND(ISNUMBER(D30),ISNUMBER(E30)),IF((MOD(E30-D30,1)-N(F30))*24&gt;10,"über 10 Std.",IF(AND((MOD(E30-D30,1)-N(F30))*24&gt;9,N(F30)*1440&lt;45),"Pause unter 45 Min.",IF(AND((MOD(E30-D30,1)-N(F30))*24&gt;6,N(F30)*1440&lt;30),"Pause unter 30 Min.",""))),"")</f>
        <v/>
      </c>
    </row>
    <row r="31">
      <c r="A31" s="29" t="n">
        <v>46474</v>
      </c>
      <c r="B31" s="30" t="inlineStr">
        <is>
          <t>So</t>
        </is>
      </c>
      <c r="C31" s="30" t="n"/>
      <c r="D31" s="31" t="n"/>
      <c r="E31" s="31" t="n"/>
      <c r="F31" s="31" t="n"/>
      <c r="G31" s="32">
        <f>IF(OR(UPPER(C31)="U",UPPER(C31)="K"),H31,IF(AND(ISNUMBER(D31),ISNUMBER(E31)),ROUND((MOD(E31-D31,1)-N(F31))*24,2),0))</f>
        <v/>
      </c>
      <c r="H31" s="32">
        <f>INDEX(Einstellungen!$B$7:$B$13,7)</f>
        <v/>
      </c>
      <c r="I31" s="32">
        <f>IF(OR(ISNUMBER(D31),C31&lt;&gt;""),G31-H31,0)</f>
        <v/>
      </c>
      <c r="J31" s="33" t="n"/>
      <c r="K31" s="34">
        <f>IF(AND(ISNUMBER(D31),ISNUMBER(E31)),IF((MOD(E31-D31,1)-N(F31))*24&gt;10,"über 10 Std.",IF(AND((MOD(E31-D31,1)-N(F31))*24&gt;9,N(F31)*1440&lt;45),"Pause unter 45 Min.",IF(AND((MOD(E31-D31,1)-N(F31))*24&gt;6,N(F31)*1440&lt;30),"Pause unter 30 Min.",""))),"")</f>
        <v/>
      </c>
    </row>
    <row r="32">
      <c r="A32" s="23" t="n">
        <v>46475</v>
      </c>
      <c r="B32" s="24" t="inlineStr">
        <is>
          <t>Mo</t>
        </is>
      </c>
      <c r="C32" s="24" t="n"/>
      <c r="D32" s="25" t="n"/>
      <c r="E32" s="25" t="n"/>
      <c r="F32" s="25" t="n"/>
      <c r="G32" s="26">
        <f>IF(OR(UPPER(C32)="U",UPPER(C32)="K"),H32,IF(AND(ISNUMBER(D32),ISNUMBER(E32)),ROUND((MOD(E32-D32,1)-N(F32))*24,2),0))</f>
        <v/>
      </c>
      <c r="H32" s="26" t="n">
        <v>0</v>
      </c>
      <c r="I32" s="26">
        <f>IF(OR(ISNUMBER(D32),C32&lt;&gt;""),G32-H32,0)</f>
        <v/>
      </c>
      <c r="J32" s="27" t="inlineStr">
        <is>
          <t>Ostermontag</t>
        </is>
      </c>
      <c r="K32" s="28">
        <f>IF(AND(ISNUMBER(D32),ISNUMBER(E32)),IF((MOD(E32-D32,1)-N(F32))*24&gt;10,"über 10 Std.",IF(AND((MOD(E32-D32,1)-N(F32))*24&gt;9,N(F32)*1440&lt;45),"Pause unter 45 Min.",IF(AND((MOD(E32-D32,1)-N(F32))*24&gt;6,N(F32)*1440&lt;30),"Pause unter 30 Min.",""))),"")</f>
        <v/>
      </c>
    </row>
    <row r="33">
      <c r="A33" s="35" t="n">
        <v>46476</v>
      </c>
      <c r="B33" s="36" t="inlineStr">
        <is>
          <t>Di</t>
        </is>
      </c>
      <c r="C33" s="5" t="n"/>
      <c r="D33" s="37" t="n"/>
      <c r="E33" s="37" t="n"/>
      <c r="F33" s="37" t="n"/>
      <c r="G33" s="38">
        <f>IF(OR(UPPER(C33)="U",UPPER(C33)="K"),H33,IF(AND(ISNUMBER(D33),ISNUMBER(E33)),ROUND((MOD(E33-D33,1)-N(F33))*24,2),0))</f>
        <v/>
      </c>
      <c r="H33" s="38">
        <f>INDEX(Einstellungen!$B$7:$B$13,2)</f>
        <v/>
      </c>
      <c r="I33" s="38">
        <f>IF(OR(ISNUMBER(D33),C33&lt;&gt;""),G33-H33,0)</f>
        <v/>
      </c>
      <c r="J33" s="12" t="n"/>
      <c r="K33" s="39">
        <f>IF(AND(ISNUMBER(D33),ISNUMBER(E33)),IF((MOD(E33-D33,1)-N(F33))*24&gt;10,"über 10 Std.",IF(AND((MOD(E33-D33,1)-N(F33))*24&gt;9,N(F33)*1440&lt;45),"Pause unter 45 Min.",IF(AND((MOD(E33-D33,1)-N(F33))*24&gt;6,N(F33)*1440&lt;30),"Pause unter 30 Min.",""))),"")</f>
        <v/>
      </c>
    </row>
    <row r="34">
      <c r="A34" s="35" t="n">
        <v>46477</v>
      </c>
      <c r="B34" s="36" t="inlineStr">
        <is>
          <t>Mi</t>
        </is>
      </c>
      <c r="C34" s="5" t="n"/>
      <c r="D34" s="37" t="n"/>
      <c r="E34" s="37" t="n"/>
      <c r="F34" s="37" t="n"/>
      <c r="G34" s="38">
        <f>IF(OR(UPPER(C34)="U",UPPER(C34)="K"),H34,IF(AND(ISNUMBER(D34),ISNUMBER(E34)),ROUND((MOD(E34-D34,1)-N(F34))*24,2),0))</f>
        <v/>
      </c>
      <c r="H34" s="38">
        <f>INDEX(Einstellungen!$B$7:$B$13,3)</f>
        <v/>
      </c>
      <c r="I34" s="38">
        <f>IF(OR(ISNUMBER(D34),C34&lt;&gt;""),G34-H34,0)</f>
        <v/>
      </c>
      <c r="J34" s="12" t="n"/>
      <c r="K34" s="39">
        <f>IF(AND(ISNUMBER(D34),ISNUMBER(E34)),IF((MOD(E34-D34,1)-N(F34))*24&gt;10,"über 10 Std.",IF(AND((MOD(E34-D34,1)-N(F34))*24&gt;9,N(F34)*1440&lt;45),"Pause unter 45 Min.",IF(AND((MOD(E34-D34,1)-N(F34))*24&gt;6,N(F34)*1440&lt;30),"Pause unter 30 Min.",""))),"")</f>
        <v/>
      </c>
    </row>
    <row r="36">
      <c r="A36" s="4" t="inlineStr">
        <is>
          <t>Ist-Stunden</t>
        </is>
      </c>
      <c r="D36" s="17">
        <f>SUM(G4:G34)</f>
        <v/>
      </c>
    </row>
    <row r="37">
      <c r="A37" s="4" t="inlineStr">
        <is>
          <t>Soll (ganzer Monat)</t>
        </is>
      </c>
      <c r="D37" s="17">
        <f>SUM(H4:H34)</f>
        <v/>
      </c>
    </row>
    <row r="38">
      <c r="A38" s="4" t="inlineStr">
        <is>
          <t>Differenz (erfasste Tage)</t>
        </is>
      </c>
      <c r="D38" s="18">
        <f>SUM(I4:I34)</f>
        <v/>
      </c>
    </row>
    <row r="39">
      <c r="A39" s="4" t="inlineStr">
        <is>
          <t>Urlaubstage</t>
        </is>
      </c>
      <c r="D39" s="19">
        <f>COUNTIF(C4:C34,"U")</f>
        <v/>
      </c>
    </row>
    <row r="40">
      <c r="A40" s="4" t="inlineStr">
        <is>
          <t>Kranktage</t>
        </is>
      </c>
      <c r="D40" s="19">
        <f>COUNTIF(C4:C34,"K")</f>
        <v/>
      </c>
    </row>
  </sheetData>
  <conditionalFormatting sqref="I4:I34">
    <cfRule type="expression" priority="1" dxfId="0">
      <formula>I4&lt;0</formula>
    </cfRule>
  </conditionalFormatting>
  <dataValidations count="1">
    <dataValidation sqref="C4 C5 C6 C7 C8 C9 C10 C11 C12 C13 C14 C15 C16 C17 C18 C19 C20 C21 C22 C23 C24 C25 C26 C27 C28 C29 C30 C31 C32 C33 C34" showDropDown="0" showInputMessage="0" showErrorMessage="0" allowBlank="1" type="list">
      <formula1>"U,K,G"</formula1>
    </dataValidation>
  </dataValidations>
  <pageMargins left="0.75" right="0.75" top="1" bottom="1" header="0.5" footer="0.5"/>
  <pageSetup orientation="portrait" paperSize="9" fitToHeight="1" fitToWidth="1"/>
  <headerFooter>
    <oddHeader/>
    <oddFooter>&amp;CArbeitszeiterfassung 2027 · kniffwerk.de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39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5" customWidth="1" min="2" max="2"/>
    <col width="6" customWidth="1" min="3" max="3"/>
    <col width="9" customWidth="1" min="4" max="4"/>
    <col width="9" customWidth="1" min="5" max="5"/>
    <col width="9" customWidth="1" min="6" max="6"/>
    <col width="10" customWidth="1" min="7" max="7"/>
    <col width="10" customWidth="1" min="8" max="8"/>
    <col width="10" customWidth="1" min="9" max="9"/>
    <col width="30" customWidth="1" min="10" max="10"/>
    <col width="22" customWidth="1" min="11" max="11"/>
  </cols>
  <sheetData>
    <row r="1">
      <c r="A1" s="10" t="inlineStr">
        <is>
          <t>April 2027</t>
        </is>
      </c>
      <c r="D1" s="22">
        <f>Einstellungen!B4</f>
        <v/>
      </c>
    </row>
    <row r="3">
      <c r="A3" s="11" t="inlineStr">
        <is>
          <t>Datum</t>
        </is>
      </c>
      <c r="B3" s="11" t="inlineStr">
        <is>
          <t>Tag</t>
        </is>
      </c>
      <c r="C3" s="11" t="inlineStr">
        <is>
          <t>Art</t>
        </is>
      </c>
      <c r="D3" s="11" t="inlineStr">
        <is>
          <t>Beginn</t>
        </is>
      </c>
      <c r="E3" s="11" t="inlineStr">
        <is>
          <t>Ende</t>
        </is>
      </c>
      <c r="F3" s="11" t="inlineStr">
        <is>
          <t>Pause</t>
        </is>
      </c>
      <c r="G3" s="11" t="inlineStr">
        <is>
          <t>Ist (Std.)</t>
        </is>
      </c>
      <c r="H3" s="11" t="inlineStr">
        <is>
          <t>Soll (Std.)</t>
        </is>
      </c>
      <c r="I3" s="11" t="inlineStr">
        <is>
          <t>Differenz</t>
        </is>
      </c>
      <c r="J3" s="11" t="inlineStr">
        <is>
          <t>Bemerkung</t>
        </is>
      </c>
      <c r="K3" s="11" t="inlineStr">
        <is>
          <t>Prüfung</t>
        </is>
      </c>
    </row>
    <row r="4">
      <c r="A4" s="35" t="n">
        <v>46478</v>
      </c>
      <c r="B4" s="36" t="inlineStr">
        <is>
          <t>Do</t>
        </is>
      </c>
      <c r="C4" s="5" t="n"/>
      <c r="D4" s="37" t="n"/>
      <c r="E4" s="37" t="n"/>
      <c r="F4" s="37" t="n"/>
      <c r="G4" s="38">
        <f>IF(OR(UPPER(C4)="U",UPPER(C4)="K"),H4,IF(AND(ISNUMBER(D4),ISNUMBER(E4)),ROUND((MOD(E4-D4,1)-N(F4))*24,2),0))</f>
        <v/>
      </c>
      <c r="H4" s="38">
        <f>INDEX(Einstellungen!$B$7:$B$13,4)</f>
        <v/>
      </c>
      <c r="I4" s="38">
        <f>IF(OR(ISNUMBER(D4),C4&lt;&gt;""),G4-H4,0)</f>
        <v/>
      </c>
      <c r="J4" s="12" t="n"/>
      <c r="K4" s="39">
        <f>IF(AND(ISNUMBER(D4),ISNUMBER(E4)),IF((MOD(E4-D4,1)-N(F4))*24&gt;10,"über 10 Std.",IF(AND((MOD(E4-D4,1)-N(F4))*24&gt;9,N(F4)*1440&lt;45),"Pause unter 45 Min.",IF(AND((MOD(E4-D4,1)-N(F4))*24&gt;6,N(F4)*1440&lt;30),"Pause unter 30 Min.",""))),"")</f>
        <v/>
      </c>
    </row>
    <row r="5">
      <c r="A5" s="35" t="n">
        <v>46479</v>
      </c>
      <c r="B5" s="36" t="inlineStr">
        <is>
          <t>Fr</t>
        </is>
      </c>
      <c r="C5" s="5" t="n"/>
      <c r="D5" s="37" t="n"/>
      <c r="E5" s="37" t="n"/>
      <c r="F5" s="37" t="n"/>
      <c r="G5" s="38">
        <f>IF(OR(UPPER(C5)="U",UPPER(C5)="K"),H5,IF(AND(ISNUMBER(D5),ISNUMBER(E5)),ROUND((MOD(E5-D5,1)-N(F5))*24,2),0))</f>
        <v/>
      </c>
      <c r="H5" s="38">
        <f>INDEX(Einstellungen!$B$7:$B$13,5)</f>
        <v/>
      </c>
      <c r="I5" s="38">
        <f>IF(OR(ISNUMBER(D5),C5&lt;&gt;""),G5-H5,0)</f>
        <v/>
      </c>
      <c r="J5" s="12" t="n"/>
      <c r="K5" s="39">
        <f>IF(AND(ISNUMBER(D5),ISNUMBER(E5)),IF((MOD(E5-D5,1)-N(F5))*24&gt;10,"über 10 Std.",IF(AND((MOD(E5-D5,1)-N(F5))*24&gt;9,N(F5)*1440&lt;45),"Pause unter 45 Min.",IF(AND((MOD(E5-D5,1)-N(F5))*24&gt;6,N(F5)*1440&lt;30),"Pause unter 30 Min.",""))),"")</f>
        <v/>
      </c>
    </row>
    <row r="6">
      <c r="A6" s="29" t="n">
        <v>46480</v>
      </c>
      <c r="B6" s="30" t="inlineStr">
        <is>
          <t>Sa</t>
        </is>
      </c>
      <c r="C6" s="30" t="n"/>
      <c r="D6" s="31" t="n"/>
      <c r="E6" s="31" t="n"/>
      <c r="F6" s="31" t="n"/>
      <c r="G6" s="32">
        <f>IF(OR(UPPER(C6)="U",UPPER(C6)="K"),H6,IF(AND(ISNUMBER(D6),ISNUMBER(E6)),ROUND((MOD(E6-D6,1)-N(F6))*24,2),0))</f>
        <v/>
      </c>
      <c r="H6" s="32">
        <f>INDEX(Einstellungen!$B$7:$B$13,6)</f>
        <v/>
      </c>
      <c r="I6" s="32">
        <f>IF(OR(ISNUMBER(D6),C6&lt;&gt;""),G6-H6,0)</f>
        <v/>
      </c>
      <c r="J6" s="33" t="n"/>
      <c r="K6" s="34">
        <f>IF(AND(ISNUMBER(D6),ISNUMBER(E6)),IF((MOD(E6-D6,1)-N(F6))*24&gt;10,"über 10 Std.",IF(AND((MOD(E6-D6,1)-N(F6))*24&gt;9,N(F6)*1440&lt;45),"Pause unter 45 Min.",IF(AND((MOD(E6-D6,1)-N(F6))*24&gt;6,N(F6)*1440&lt;30),"Pause unter 30 Min.",""))),"")</f>
        <v/>
      </c>
    </row>
    <row r="7">
      <c r="A7" s="29" t="n">
        <v>46481</v>
      </c>
      <c r="B7" s="30" t="inlineStr">
        <is>
          <t>So</t>
        </is>
      </c>
      <c r="C7" s="30" t="n"/>
      <c r="D7" s="31" t="n"/>
      <c r="E7" s="31" t="n"/>
      <c r="F7" s="31" t="n"/>
      <c r="G7" s="32">
        <f>IF(OR(UPPER(C7)="U",UPPER(C7)="K"),H7,IF(AND(ISNUMBER(D7),ISNUMBER(E7)),ROUND((MOD(E7-D7,1)-N(F7))*24,2),0))</f>
        <v/>
      </c>
      <c r="H7" s="32">
        <f>INDEX(Einstellungen!$B$7:$B$13,7)</f>
        <v/>
      </c>
      <c r="I7" s="32">
        <f>IF(OR(ISNUMBER(D7),C7&lt;&gt;""),G7-H7,0)</f>
        <v/>
      </c>
      <c r="J7" s="33" t="n"/>
      <c r="K7" s="34">
        <f>IF(AND(ISNUMBER(D7),ISNUMBER(E7)),IF((MOD(E7-D7,1)-N(F7))*24&gt;10,"über 10 Std.",IF(AND((MOD(E7-D7,1)-N(F7))*24&gt;9,N(F7)*1440&lt;45),"Pause unter 45 Min.",IF(AND((MOD(E7-D7,1)-N(F7))*24&gt;6,N(F7)*1440&lt;30),"Pause unter 30 Min.",""))),"")</f>
        <v/>
      </c>
    </row>
    <row r="8">
      <c r="A8" s="35" t="n">
        <v>46482</v>
      </c>
      <c r="B8" s="36" t="inlineStr">
        <is>
          <t>Mo</t>
        </is>
      </c>
      <c r="C8" s="5" t="n"/>
      <c r="D8" s="37" t="n"/>
      <c r="E8" s="37" t="n"/>
      <c r="F8" s="37" t="n"/>
      <c r="G8" s="38">
        <f>IF(OR(UPPER(C8)="U",UPPER(C8)="K"),H8,IF(AND(ISNUMBER(D8),ISNUMBER(E8)),ROUND((MOD(E8-D8,1)-N(F8))*24,2),0))</f>
        <v/>
      </c>
      <c r="H8" s="38">
        <f>INDEX(Einstellungen!$B$7:$B$13,1)</f>
        <v/>
      </c>
      <c r="I8" s="38">
        <f>IF(OR(ISNUMBER(D8),C8&lt;&gt;""),G8-H8,0)</f>
        <v/>
      </c>
      <c r="J8" s="12" t="n"/>
      <c r="K8" s="39">
        <f>IF(AND(ISNUMBER(D8),ISNUMBER(E8)),IF((MOD(E8-D8,1)-N(F8))*24&gt;10,"über 10 Std.",IF(AND((MOD(E8-D8,1)-N(F8))*24&gt;9,N(F8)*1440&lt;45),"Pause unter 45 Min.",IF(AND((MOD(E8-D8,1)-N(F8))*24&gt;6,N(F8)*1440&lt;30),"Pause unter 30 Min.",""))),"")</f>
        <v/>
      </c>
    </row>
    <row r="9">
      <c r="A9" s="35" t="n">
        <v>46483</v>
      </c>
      <c r="B9" s="36" t="inlineStr">
        <is>
          <t>Di</t>
        </is>
      </c>
      <c r="C9" s="5" t="n"/>
      <c r="D9" s="37" t="n"/>
      <c r="E9" s="37" t="n"/>
      <c r="F9" s="37" t="n"/>
      <c r="G9" s="38">
        <f>IF(OR(UPPER(C9)="U",UPPER(C9)="K"),H9,IF(AND(ISNUMBER(D9),ISNUMBER(E9)),ROUND((MOD(E9-D9,1)-N(F9))*24,2),0))</f>
        <v/>
      </c>
      <c r="H9" s="38">
        <f>INDEX(Einstellungen!$B$7:$B$13,2)</f>
        <v/>
      </c>
      <c r="I9" s="38">
        <f>IF(OR(ISNUMBER(D9),C9&lt;&gt;""),G9-H9,0)</f>
        <v/>
      </c>
      <c r="J9" s="12" t="n"/>
      <c r="K9" s="39">
        <f>IF(AND(ISNUMBER(D9),ISNUMBER(E9)),IF((MOD(E9-D9,1)-N(F9))*24&gt;10,"über 10 Std.",IF(AND((MOD(E9-D9,1)-N(F9))*24&gt;9,N(F9)*1440&lt;45),"Pause unter 45 Min.",IF(AND((MOD(E9-D9,1)-N(F9))*24&gt;6,N(F9)*1440&lt;30),"Pause unter 30 Min.",""))),"")</f>
        <v/>
      </c>
    </row>
    <row r="10">
      <c r="A10" s="35" t="n">
        <v>46484</v>
      </c>
      <c r="B10" s="36" t="inlineStr">
        <is>
          <t>Mi</t>
        </is>
      </c>
      <c r="C10" s="5" t="n"/>
      <c r="D10" s="37" t="n"/>
      <c r="E10" s="37" t="n"/>
      <c r="F10" s="37" t="n"/>
      <c r="G10" s="38">
        <f>IF(OR(UPPER(C10)="U",UPPER(C10)="K"),H10,IF(AND(ISNUMBER(D10),ISNUMBER(E10)),ROUND((MOD(E10-D10,1)-N(F10))*24,2),0))</f>
        <v/>
      </c>
      <c r="H10" s="38">
        <f>INDEX(Einstellungen!$B$7:$B$13,3)</f>
        <v/>
      </c>
      <c r="I10" s="38">
        <f>IF(OR(ISNUMBER(D10),C10&lt;&gt;""),G10-H10,0)</f>
        <v/>
      </c>
      <c r="J10" s="12" t="n"/>
      <c r="K10" s="39">
        <f>IF(AND(ISNUMBER(D10),ISNUMBER(E10)),IF((MOD(E10-D10,1)-N(F10))*24&gt;10,"über 10 Std.",IF(AND((MOD(E10-D10,1)-N(F10))*24&gt;9,N(F10)*1440&lt;45),"Pause unter 45 Min.",IF(AND((MOD(E10-D10,1)-N(F10))*24&gt;6,N(F10)*1440&lt;30),"Pause unter 30 Min.",""))),"")</f>
        <v/>
      </c>
    </row>
    <row r="11">
      <c r="A11" s="35" t="n">
        <v>46485</v>
      </c>
      <c r="B11" s="36" t="inlineStr">
        <is>
          <t>Do</t>
        </is>
      </c>
      <c r="C11" s="5" t="n"/>
      <c r="D11" s="37" t="n"/>
      <c r="E11" s="37" t="n"/>
      <c r="F11" s="37" t="n"/>
      <c r="G11" s="38">
        <f>IF(OR(UPPER(C11)="U",UPPER(C11)="K"),H11,IF(AND(ISNUMBER(D11),ISNUMBER(E11)),ROUND((MOD(E11-D11,1)-N(F11))*24,2),0))</f>
        <v/>
      </c>
      <c r="H11" s="38">
        <f>INDEX(Einstellungen!$B$7:$B$13,4)</f>
        <v/>
      </c>
      <c r="I11" s="38">
        <f>IF(OR(ISNUMBER(D11),C11&lt;&gt;""),G11-H11,0)</f>
        <v/>
      </c>
      <c r="J11" s="12" t="n"/>
      <c r="K11" s="39">
        <f>IF(AND(ISNUMBER(D11),ISNUMBER(E11)),IF((MOD(E11-D11,1)-N(F11))*24&gt;10,"über 10 Std.",IF(AND((MOD(E11-D11,1)-N(F11))*24&gt;9,N(F11)*1440&lt;45),"Pause unter 45 Min.",IF(AND((MOD(E11-D11,1)-N(F11))*24&gt;6,N(F11)*1440&lt;30),"Pause unter 30 Min.",""))),"")</f>
        <v/>
      </c>
    </row>
    <row r="12">
      <c r="A12" s="35" t="n">
        <v>46486</v>
      </c>
      <c r="B12" s="36" t="inlineStr">
        <is>
          <t>Fr</t>
        </is>
      </c>
      <c r="C12" s="5" t="n"/>
      <c r="D12" s="37" t="n"/>
      <c r="E12" s="37" t="n"/>
      <c r="F12" s="37" t="n"/>
      <c r="G12" s="38">
        <f>IF(OR(UPPER(C12)="U",UPPER(C12)="K"),H12,IF(AND(ISNUMBER(D12),ISNUMBER(E12)),ROUND((MOD(E12-D12,1)-N(F12))*24,2),0))</f>
        <v/>
      </c>
      <c r="H12" s="38">
        <f>INDEX(Einstellungen!$B$7:$B$13,5)</f>
        <v/>
      </c>
      <c r="I12" s="38">
        <f>IF(OR(ISNUMBER(D12),C12&lt;&gt;""),G12-H12,0)</f>
        <v/>
      </c>
      <c r="J12" s="12" t="n"/>
      <c r="K12" s="39">
        <f>IF(AND(ISNUMBER(D12),ISNUMBER(E12)),IF((MOD(E12-D12,1)-N(F12))*24&gt;10,"über 10 Std.",IF(AND((MOD(E12-D12,1)-N(F12))*24&gt;9,N(F12)*1440&lt;45),"Pause unter 45 Min.",IF(AND((MOD(E12-D12,1)-N(F12))*24&gt;6,N(F12)*1440&lt;30),"Pause unter 30 Min.",""))),"")</f>
        <v/>
      </c>
    </row>
    <row r="13">
      <c r="A13" s="29" t="n">
        <v>46487</v>
      </c>
      <c r="B13" s="30" t="inlineStr">
        <is>
          <t>Sa</t>
        </is>
      </c>
      <c r="C13" s="30" t="n"/>
      <c r="D13" s="31" t="n"/>
      <c r="E13" s="31" t="n"/>
      <c r="F13" s="31" t="n"/>
      <c r="G13" s="32">
        <f>IF(OR(UPPER(C13)="U",UPPER(C13)="K"),H13,IF(AND(ISNUMBER(D13),ISNUMBER(E13)),ROUND((MOD(E13-D13,1)-N(F13))*24,2),0))</f>
        <v/>
      </c>
      <c r="H13" s="32">
        <f>INDEX(Einstellungen!$B$7:$B$13,6)</f>
        <v/>
      </c>
      <c r="I13" s="32">
        <f>IF(OR(ISNUMBER(D13),C13&lt;&gt;""),G13-H13,0)</f>
        <v/>
      </c>
      <c r="J13" s="33" t="n"/>
      <c r="K13" s="34">
        <f>IF(AND(ISNUMBER(D13),ISNUMBER(E13)),IF((MOD(E13-D13,1)-N(F13))*24&gt;10,"über 10 Std.",IF(AND((MOD(E13-D13,1)-N(F13))*24&gt;9,N(F13)*1440&lt;45),"Pause unter 45 Min.",IF(AND((MOD(E13-D13,1)-N(F13))*24&gt;6,N(F13)*1440&lt;30),"Pause unter 30 Min.",""))),"")</f>
        <v/>
      </c>
    </row>
    <row r="14">
      <c r="A14" s="29" t="n">
        <v>46488</v>
      </c>
      <c r="B14" s="30" t="inlineStr">
        <is>
          <t>So</t>
        </is>
      </c>
      <c r="C14" s="30" t="n"/>
      <c r="D14" s="31" t="n"/>
      <c r="E14" s="31" t="n"/>
      <c r="F14" s="31" t="n"/>
      <c r="G14" s="32">
        <f>IF(OR(UPPER(C14)="U",UPPER(C14)="K"),H14,IF(AND(ISNUMBER(D14),ISNUMBER(E14)),ROUND((MOD(E14-D14,1)-N(F14))*24,2),0))</f>
        <v/>
      </c>
      <c r="H14" s="32">
        <f>INDEX(Einstellungen!$B$7:$B$13,7)</f>
        <v/>
      </c>
      <c r="I14" s="32">
        <f>IF(OR(ISNUMBER(D14),C14&lt;&gt;""),G14-H14,0)</f>
        <v/>
      </c>
      <c r="J14" s="33" t="n"/>
      <c r="K14" s="34">
        <f>IF(AND(ISNUMBER(D14),ISNUMBER(E14)),IF((MOD(E14-D14,1)-N(F14))*24&gt;10,"über 10 Std.",IF(AND((MOD(E14-D14,1)-N(F14))*24&gt;9,N(F14)*1440&lt;45),"Pause unter 45 Min.",IF(AND((MOD(E14-D14,1)-N(F14))*24&gt;6,N(F14)*1440&lt;30),"Pause unter 30 Min.",""))),"")</f>
        <v/>
      </c>
    </row>
    <row r="15">
      <c r="A15" s="35" t="n">
        <v>46489</v>
      </c>
      <c r="B15" s="36" t="inlineStr">
        <is>
          <t>Mo</t>
        </is>
      </c>
      <c r="C15" s="5" t="n"/>
      <c r="D15" s="37" t="n"/>
      <c r="E15" s="37" t="n"/>
      <c r="F15" s="37" t="n"/>
      <c r="G15" s="38">
        <f>IF(OR(UPPER(C15)="U",UPPER(C15)="K"),H15,IF(AND(ISNUMBER(D15),ISNUMBER(E15)),ROUND((MOD(E15-D15,1)-N(F15))*24,2),0))</f>
        <v/>
      </c>
      <c r="H15" s="38">
        <f>INDEX(Einstellungen!$B$7:$B$13,1)</f>
        <v/>
      </c>
      <c r="I15" s="38">
        <f>IF(OR(ISNUMBER(D15),C15&lt;&gt;""),G15-H15,0)</f>
        <v/>
      </c>
      <c r="J15" s="12" t="n"/>
      <c r="K15" s="39">
        <f>IF(AND(ISNUMBER(D15),ISNUMBER(E15)),IF((MOD(E15-D15,1)-N(F15))*24&gt;10,"über 10 Std.",IF(AND((MOD(E15-D15,1)-N(F15))*24&gt;9,N(F15)*1440&lt;45),"Pause unter 45 Min.",IF(AND((MOD(E15-D15,1)-N(F15))*24&gt;6,N(F15)*1440&lt;30),"Pause unter 30 Min.",""))),"")</f>
        <v/>
      </c>
    </row>
    <row r="16">
      <c r="A16" s="35" t="n">
        <v>46490</v>
      </c>
      <c r="B16" s="36" t="inlineStr">
        <is>
          <t>Di</t>
        </is>
      </c>
      <c r="C16" s="5" t="n"/>
      <c r="D16" s="37" t="n"/>
      <c r="E16" s="37" t="n"/>
      <c r="F16" s="37" t="n"/>
      <c r="G16" s="38">
        <f>IF(OR(UPPER(C16)="U",UPPER(C16)="K"),H16,IF(AND(ISNUMBER(D16),ISNUMBER(E16)),ROUND((MOD(E16-D16,1)-N(F16))*24,2),0))</f>
        <v/>
      </c>
      <c r="H16" s="38">
        <f>INDEX(Einstellungen!$B$7:$B$13,2)</f>
        <v/>
      </c>
      <c r="I16" s="38">
        <f>IF(OR(ISNUMBER(D16),C16&lt;&gt;""),G16-H16,0)</f>
        <v/>
      </c>
      <c r="J16" s="12" t="n"/>
      <c r="K16" s="39">
        <f>IF(AND(ISNUMBER(D16),ISNUMBER(E16)),IF((MOD(E16-D16,1)-N(F16))*24&gt;10,"über 10 Std.",IF(AND((MOD(E16-D16,1)-N(F16))*24&gt;9,N(F16)*1440&lt;45),"Pause unter 45 Min.",IF(AND((MOD(E16-D16,1)-N(F16))*24&gt;6,N(F16)*1440&lt;30),"Pause unter 30 Min.",""))),"")</f>
        <v/>
      </c>
    </row>
    <row r="17">
      <c r="A17" s="35" t="n">
        <v>46491</v>
      </c>
      <c r="B17" s="36" t="inlineStr">
        <is>
          <t>Mi</t>
        </is>
      </c>
      <c r="C17" s="5" t="n"/>
      <c r="D17" s="37" t="n"/>
      <c r="E17" s="37" t="n"/>
      <c r="F17" s="37" t="n"/>
      <c r="G17" s="38">
        <f>IF(OR(UPPER(C17)="U",UPPER(C17)="K"),H17,IF(AND(ISNUMBER(D17),ISNUMBER(E17)),ROUND((MOD(E17-D17,1)-N(F17))*24,2),0))</f>
        <v/>
      </c>
      <c r="H17" s="38">
        <f>INDEX(Einstellungen!$B$7:$B$13,3)</f>
        <v/>
      </c>
      <c r="I17" s="38">
        <f>IF(OR(ISNUMBER(D17),C17&lt;&gt;""),G17-H17,0)</f>
        <v/>
      </c>
      <c r="J17" s="12" t="n"/>
      <c r="K17" s="39">
        <f>IF(AND(ISNUMBER(D17),ISNUMBER(E17)),IF((MOD(E17-D17,1)-N(F17))*24&gt;10,"über 10 Std.",IF(AND((MOD(E17-D17,1)-N(F17))*24&gt;9,N(F17)*1440&lt;45),"Pause unter 45 Min.",IF(AND((MOD(E17-D17,1)-N(F17))*24&gt;6,N(F17)*1440&lt;30),"Pause unter 30 Min.",""))),"")</f>
        <v/>
      </c>
    </row>
    <row r="18">
      <c r="A18" s="35" t="n">
        <v>46492</v>
      </c>
      <c r="B18" s="36" t="inlineStr">
        <is>
          <t>Do</t>
        </is>
      </c>
      <c r="C18" s="5" t="n"/>
      <c r="D18" s="37" t="n"/>
      <c r="E18" s="37" t="n"/>
      <c r="F18" s="37" t="n"/>
      <c r="G18" s="38">
        <f>IF(OR(UPPER(C18)="U",UPPER(C18)="K"),H18,IF(AND(ISNUMBER(D18),ISNUMBER(E18)),ROUND((MOD(E18-D18,1)-N(F18))*24,2),0))</f>
        <v/>
      </c>
      <c r="H18" s="38">
        <f>INDEX(Einstellungen!$B$7:$B$13,4)</f>
        <v/>
      </c>
      <c r="I18" s="38">
        <f>IF(OR(ISNUMBER(D18),C18&lt;&gt;""),G18-H18,0)</f>
        <v/>
      </c>
      <c r="J18" s="12" t="n"/>
      <c r="K18" s="39">
        <f>IF(AND(ISNUMBER(D18),ISNUMBER(E18)),IF((MOD(E18-D18,1)-N(F18))*24&gt;10,"über 10 Std.",IF(AND((MOD(E18-D18,1)-N(F18))*24&gt;9,N(F18)*1440&lt;45),"Pause unter 45 Min.",IF(AND((MOD(E18-D18,1)-N(F18))*24&gt;6,N(F18)*1440&lt;30),"Pause unter 30 Min.",""))),"")</f>
        <v/>
      </c>
    </row>
    <row r="19">
      <c r="A19" s="35" t="n">
        <v>46493</v>
      </c>
      <c r="B19" s="36" t="inlineStr">
        <is>
          <t>Fr</t>
        </is>
      </c>
      <c r="C19" s="5" t="n"/>
      <c r="D19" s="37" t="n"/>
      <c r="E19" s="37" t="n"/>
      <c r="F19" s="37" t="n"/>
      <c r="G19" s="38">
        <f>IF(OR(UPPER(C19)="U",UPPER(C19)="K"),H19,IF(AND(ISNUMBER(D19),ISNUMBER(E19)),ROUND((MOD(E19-D19,1)-N(F19))*24,2),0))</f>
        <v/>
      </c>
      <c r="H19" s="38">
        <f>INDEX(Einstellungen!$B$7:$B$13,5)</f>
        <v/>
      </c>
      <c r="I19" s="38">
        <f>IF(OR(ISNUMBER(D19),C19&lt;&gt;""),G19-H19,0)</f>
        <v/>
      </c>
      <c r="J19" s="12" t="n"/>
      <c r="K19" s="39">
        <f>IF(AND(ISNUMBER(D19),ISNUMBER(E19)),IF((MOD(E19-D19,1)-N(F19))*24&gt;10,"über 10 Std.",IF(AND((MOD(E19-D19,1)-N(F19))*24&gt;9,N(F19)*1440&lt;45),"Pause unter 45 Min.",IF(AND((MOD(E19-D19,1)-N(F19))*24&gt;6,N(F19)*1440&lt;30),"Pause unter 30 Min.",""))),"")</f>
        <v/>
      </c>
    </row>
    <row r="20">
      <c r="A20" s="29" t="n">
        <v>46494</v>
      </c>
      <c r="B20" s="30" t="inlineStr">
        <is>
          <t>Sa</t>
        </is>
      </c>
      <c r="C20" s="30" t="n"/>
      <c r="D20" s="31" t="n"/>
      <c r="E20" s="31" t="n"/>
      <c r="F20" s="31" t="n"/>
      <c r="G20" s="32">
        <f>IF(OR(UPPER(C20)="U",UPPER(C20)="K"),H20,IF(AND(ISNUMBER(D20),ISNUMBER(E20)),ROUND((MOD(E20-D20,1)-N(F20))*24,2),0))</f>
        <v/>
      </c>
      <c r="H20" s="32">
        <f>INDEX(Einstellungen!$B$7:$B$13,6)</f>
        <v/>
      </c>
      <c r="I20" s="32">
        <f>IF(OR(ISNUMBER(D20),C20&lt;&gt;""),G20-H20,0)</f>
        <v/>
      </c>
      <c r="J20" s="33" t="n"/>
      <c r="K20" s="34">
        <f>IF(AND(ISNUMBER(D20),ISNUMBER(E20)),IF((MOD(E20-D20,1)-N(F20))*24&gt;10,"über 10 Std.",IF(AND((MOD(E20-D20,1)-N(F20))*24&gt;9,N(F20)*1440&lt;45),"Pause unter 45 Min.",IF(AND((MOD(E20-D20,1)-N(F20))*24&gt;6,N(F20)*1440&lt;30),"Pause unter 30 Min.",""))),"")</f>
        <v/>
      </c>
    </row>
    <row r="21">
      <c r="A21" s="29" t="n">
        <v>46495</v>
      </c>
      <c r="B21" s="30" t="inlineStr">
        <is>
          <t>So</t>
        </is>
      </c>
      <c r="C21" s="30" t="n"/>
      <c r="D21" s="31" t="n"/>
      <c r="E21" s="31" t="n"/>
      <c r="F21" s="31" t="n"/>
      <c r="G21" s="32">
        <f>IF(OR(UPPER(C21)="U",UPPER(C21)="K"),H21,IF(AND(ISNUMBER(D21),ISNUMBER(E21)),ROUND((MOD(E21-D21,1)-N(F21))*24,2),0))</f>
        <v/>
      </c>
      <c r="H21" s="32">
        <f>INDEX(Einstellungen!$B$7:$B$13,7)</f>
        <v/>
      </c>
      <c r="I21" s="32">
        <f>IF(OR(ISNUMBER(D21),C21&lt;&gt;""),G21-H21,0)</f>
        <v/>
      </c>
      <c r="J21" s="33" t="n"/>
      <c r="K21" s="34">
        <f>IF(AND(ISNUMBER(D21),ISNUMBER(E21)),IF((MOD(E21-D21,1)-N(F21))*24&gt;10,"über 10 Std.",IF(AND((MOD(E21-D21,1)-N(F21))*24&gt;9,N(F21)*1440&lt;45),"Pause unter 45 Min.",IF(AND((MOD(E21-D21,1)-N(F21))*24&gt;6,N(F21)*1440&lt;30),"Pause unter 30 Min.",""))),"")</f>
        <v/>
      </c>
    </row>
    <row r="22">
      <c r="A22" s="35" t="n">
        <v>46496</v>
      </c>
      <c r="B22" s="36" t="inlineStr">
        <is>
          <t>Mo</t>
        </is>
      </c>
      <c r="C22" s="5" t="n"/>
      <c r="D22" s="37" t="n"/>
      <c r="E22" s="37" t="n"/>
      <c r="F22" s="37" t="n"/>
      <c r="G22" s="38">
        <f>IF(OR(UPPER(C22)="U",UPPER(C22)="K"),H22,IF(AND(ISNUMBER(D22),ISNUMBER(E22)),ROUND((MOD(E22-D22,1)-N(F22))*24,2),0))</f>
        <v/>
      </c>
      <c r="H22" s="38">
        <f>INDEX(Einstellungen!$B$7:$B$13,1)</f>
        <v/>
      </c>
      <c r="I22" s="38">
        <f>IF(OR(ISNUMBER(D22),C22&lt;&gt;""),G22-H22,0)</f>
        <v/>
      </c>
      <c r="J22" s="12" t="n"/>
      <c r="K22" s="39">
        <f>IF(AND(ISNUMBER(D22),ISNUMBER(E22)),IF((MOD(E22-D22,1)-N(F22))*24&gt;10,"über 10 Std.",IF(AND((MOD(E22-D22,1)-N(F22))*24&gt;9,N(F22)*1440&lt;45),"Pause unter 45 Min.",IF(AND((MOD(E22-D22,1)-N(F22))*24&gt;6,N(F22)*1440&lt;30),"Pause unter 30 Min.",""))),"")</f>
        <v/>
      </c>
    </row>
    <row r="23">
      <c r="A23" s="35" t="n">
        <v>46497</v>
      </c>
      <c r="B23" s="36" t="inlineStr">
        <is>
          <t>Di</t>
        </is>
      </c>
      <c r="C23" s="5" t="n"/>
      <c r="D23" s="37" t="n"/>
      <c r="E23" s="37" t="n"/>
      <c r="F23" s="37" t="n"/>
      <c r="G23" s="38">
        <f>IF(OR(UPPER(C23)="U",UPPER(C23)="K"),H23,IF(AND(ISNUMBER(D23),ISNUMBER(E23)),ROUND((MOD(E23-D23,1)-N(F23))*24,2),0))</f>
        <v/>
      </c>
      <c r="H23" s="38">
        <f>INDEX(Einstellungen!$B$7:$B$13,2)</f>
        <v/>
      </c>
      <c r="I23" s="38">
        <f>IF(OR(ISNUMBER(D23),C23&lt;&gt;""),G23-H23,0)</f>
        <v/>
      </c>
      <c r="J23" s="12" t="n"/>
      <c r="K23" s="39">
        <f>IF(AND(ISNUMBER(D23),ISNUMBER(E23)),IF((MOD(E23-D23,1)-N(F23))*24&gt;10,"über 10 Std.",IF(AND((MOD(E23-D23,1)-N(F23))*24&gt;9,N(F23)*1440&lt;45),"Pause unter 45 Min.",IF(AND((MOD(E23-D23,1)-N(F23))*24&gt;6,N(F23)*1440&lt;30),"Pause unter 30 Min.",""))),"")</f>
        <v/>
      </c>
    </row>
    <row r="24">
      <c r="A24" s="35" t="n">
        <v>46498</v>
      </c>
      <c r="B24" s="36" t="inlineStr">
        <is>
          <t>Mi</t>
        </is>
      </c>
      <c r="C24" s="5" t="n"/>
      <c r="D24" s="37" t="n"/>
      <c r="E24" s="37" t="n"/>
      <c r="F24" s="37" t="n"/>
      <c r="G24" s="38">
        <f>IF(OR(UPPER(C24)="U",UPPER(C24)="K"),H24,IF(AND(ISNUMBER(D24),ISNUMBER(E24)),ROUND((MOD(E24-D24,1)-N(F24))*24,2),0))</f>
        <v/>
      </c>
      <c r="H24" s="38">
        <f>INDEX(Einstellungen!$B$7:$B$13,3)</f>
        <v/>
      </c>
      <c r="I24" s="38">
        <f>IF(OR(ISNUMBER(D24),C24&lt;&gt;""),G24-H24,0)</f>
        <v/>
      </c>
      <c r="J24" s="12" t="n"/>
      <c r="K24" s="39">
        <f>IF(AND(ISNUMBER(D24),ISNUMBER(E24)),IF((MOD(E24-D24,1)-N(F24))*24&gt;10,"über 10 Std.",IF(AND((MOD(E24-D24,1)-N(F24))*24&gt;9,N(F24)*1440&lt;45),"Pause unter 45 Min.",IF(AND((MOD(E24-D24,1)-N(F24))*24&gt;6,N(F24)*1440&lt;30),"Pause unter 30 Min.",""))),"")</f>
        <v/>
      </c>
    </row>
    <row r="25">
      <c r="A25" s="35" t="n">
        <v>46499</v>
      </c>
      <c r="B25" s="36" t="inlineStr">
        <is>
          <t>Do</t>
        </is>
      </c>
      <c r="C25" s="5" t="n"/>
      <c r="D25" s="37" t="n"/>
      <c r="E25" s="37" t="n"/>
      <c r="F25" s="37" t="n"/>
      <c r="G25" s="38">
        <f>IF(OR(UPPER(C25)="U",UPPER(C25)="K"),H25,IF(AND(ISNUMBER(D25),ISNUMBER(E25)),ROUND((MOD(E25-D25,1)-N(F25))*24,2),0))</f>
        <v/>
      </c>
      <c r="H25" s="38">
        <f>INDEX(Einstellungen!$B$7:$B$13,4)</f>
        <v/>
      </c>
      <c r="I25" s="38">
        <f>IF(OR(ISNUMBER(D25),C25&lt;&gt;""),G25-H25,0)</f>
        <v/>
      </c>
      <c r="J25" s="12" t="n"/>
      <c r="K25" s="39">
        <f>IF(AND(ISNUMBER(D25),ISNUMBER(E25)),IF((MOD(E25-D25,1)-N(F25))*24&gt;10,"über 10 Std.",IF(AND((MOD(E25-D25,1)-N(F25))*24&gt;9,N(F25)*1440&lt;45),"Pause unter 45 Min.",IF(AND((MOD(E25-D25,1)-N(F25))*24&gt;6,N(F25)*1440&lt;30),"Pause unter 30 Min.",""))),"")</f>
        <v/>
      </c>
    </row>
    <row r="26">
      <c r="A26" s="35" t="n">
        <v>46500</v>
      </c>
      <c r="B26" s="36" t="inlineStr">
        <is>
          <t>Fr</t>
        </is>
      </c>
      <c r="C26" s="5" t="n"/>
      <c r="D26" s="37" t="n"/>
      <c r="E26" s="37" t="n"/>
      <c r="F26" s="37" t="n"/>
      <c r="G26" s="38">
        <f>IF(OR(UPPER(C26)="U",UPPER(C26)="K"),H26,IF(AND(ISNUMBER(D26),ISNUMBER(E26)),ROUND((MOD(E26-D26,1)-N(F26))*24,2),0))</f>
        <v/>
      </c>
      <c r="H26" s="38">
        <f>INDEX(Einstellungen!$B$7:$B$13,5)</f>
        <v/>
      </c>
      <c r="I26" s="38">
        <f>IF(OR(ISNUMBER(D26),C26&lt;&gt;""),G26-H26,0)</f>
        <v/>
      </c>
      <c r="J26" s="12" t="n"/>
      <c r="K26" s="39">
        <f>IF(AND(ISNUMBER(D26),ISNUMBER(E26)),IF((MOD(E26-D26,1)-N(F26))*24&gt;10,"über 10 Std.",IF(AND((MOD(E26-D26,1)-N(F26))*24&gt;9,N(F26)*1440&lt;45),"Pause unter 45 Min.",IF(AND((MOD(E26-D26,1)-N(F26))*24&gt;6,N(F26)*1440&lt;30),"Pause unter 30 Min.",""))),"")</f>
        <v/>
      </c>
    </row>
    <row r="27">
      <c r="A27" s="29" t="n">
        <v>46501</v>
      </c>
      <c r="B27" s="30" t="inlineStr">
        <is>
          <t>Sa</t>
        </is>
      </c>
      <c r="C27" s="30" t="n"/>
      <c r="D27" s="31" t="n"/>
      <c r="E27" s="31" t="n"/>
      <c r="F27" s="31" t="n"/>
      <c r="G27" s="32">
        <f>IF(OR(UPPER(C27)="U",UPPER(C27)="K"),H27,IF(AND(ISNUMBER(D27),ISNUMBER(E27)),ROUND((MOD(E27-D27,1)-N(F27))*24,2),0))</f>
        <v/>
      </c>
      <c r="H27" s="32">
        <f>INDEX(Einstellungen!$B$7:$B$13,6)</f>
        <v/>
      </c>
      <c r="I27" s="32">
        <f>IF(OR(ISNUMBER(D27),C27&lt;&gt;""),G27-H27,0)</f>
        <v/>
      </c>
      <c r="J27" s="33" t="n"/>
      <c r="K27" s="34">
        <f>IF(AND(ISNUMBER(D27),ISNUMBER(E27)),IF((MOD(E27-D27,1)-N(F27))*24&gt;10,"über 10 Std.",IF(AND((MOD(E27-D27,1)-N(F27))*24&gt;9,N(F27)*1440&lt;45),"Pause unter 45 Min.",IF(AND((MOD(E27-D27,1)-N(F27))*24&gt;6,N(F27)*1440&lt;30),"Pause unter 30 Min.",""))),"")</f>
        <v/>
      </c>
    </row>
    <row r="28">
      <c r="A28" s="29" t="n">
        <v>46502</v>
      </c>
      <c r="B28" s="30" t="inlineStr">
        <is>
          <t>So</t>
        </is>
      </c>
      <c r="C28" s="30" t="n"/>
      <c r="D28" s="31" t="n"/>
      <c r="E28" s="31" t="n"/>
      <c r="F28" s="31" t="n"/>
      <c r="G28" s="32">
        <f>IF(OR(UPPER(C28)="U",UPPER(C28)="K"),H28,IF(AND(ISNUMBER(D28),ISNUMBER(E28)),ROUND((MOD(E28-D28,1)-N(F28))*24,2),0))</f>
        <v/>
      </c>
      <c r="H28" s="32">
        <f>INDEX(Einstellungen!$B$7:$B$13,7)</f>
        <v/>
      </c>
      <c r="I28" s="32">
        <f>IF(OR(ISNUMBER(D28),C28&lt;&gt;""),G28-H28,0)</f>
        <v/>
      </c>
      <c r="J28" s="33" t="n"/>
      <c r="K28" s="34">
        <f>IF(AND(ISNUMBER(D28),ISNUMBER(E28)),IF((MOD(E28-D28,1)-N(F28))*24&gt;10,"über 10 Std.",IF(AND((MOD(E28-D28,1)-N(F28))*24&gt;9,N(F28)*1440&lt;45),"Pause unter 45 Min.",IF(AND((MOD(E28-D28,1)-N(F28))*24&gt;6,N(F28)*1440&lt;30),"Pause unter 30 Min.",""))),"")</f>
        <v/>
      </c>
    </row>
    <row r="29">
      <c r="A29" s="35" t="n">
        <v>46503</v>
      </c>
      <c r="B29" s="36" t="inlineStr">
        <is>
          <t>Mo</t>
        </is>
      </c>
      <c r="C29" s="5" t="n"/>
      <c r="D29" s="37" t="n"/>
      <c r="E29" s="37" t="n"/>
      <c r="F29" s="37" t="n"/>
      <c r="G29" s="38">
        <f>IF(OR(UPPER(C29)="U",UPPER(C29)="K"),H29,IF(AND(ISNUMBER(D29),ISNUMBER(E29)),ROUND((MOD(E29-D29,1)-N(F29))*24,2),0))</f>
        <v/>
      </c>
      <c r="H29" s="38">
        <f>INDEX(Einstellungen!$B$7:$B$13,1)</f>
        <v/>
      </c>
      <c r="I29" s="38">
        <f>IF(OR(ISNUMBER(D29),C29&lt;&gt;""),G29-H29,0)</f>
        <v/>
      </c>
      <c r="J29" s="12" t="n"/>
      <c r="K29" s="39">
        <f>IF(AND(ISNUMBER(D29),ISNUMBER(E29)),IF((MOD(E29-D29,1)-N(F29))*24&gt;10,"über 10 Std.",IF(AND((MOD(E29-D29,1)-N(F29))*24&gt;9,N(F29)*1440&lt;45),"Pause unter 45 Min.",IF(AND((MOD(E29-D29,1)-N(F29))*24&gt;6,N(F29)*1440&lt;30),"Pause unter 30 Min.",""))),"")</f>
        <v/>
      </c>
    </row>
    <row r="30">
      <c r="A30" s="35" t="n">
        <v>46504</v>
      </c>
      <c r="B30" s="36" t="inlineStr">
        <is>
          <t>Di</t>
        </is>
      </c>
      <c r="C30" s="5" t="n"/>
      <c r="D30" s="37" t="n"/>
      <c r="E30" s="37" t="n"/>
      <c r="F30" s="37" t="n"/>
      <c r="G30" s="38">
        <f>IF(OR(UPPER(C30)="U",UPPER(C30)="K"),H30,IF(AND(ISNUMBER(D30),ISNUMBER(E30)),ROUND((MOD(E30-D30,1)-N(F30))*24,2),0))</f>
        <v/>
      </c>
      <c r="H30" s="38">
        <f>INDEX(Einstellungen!$B$7:$B$13,2)</f>
        <v/>
      </c>
      <c r="I30" s="38">
        <f>IF(OR(ISNUMBER(D30),C30&lt;&gt;""),G30-H30,0)</f>
        <v/>
      </c>
      <c r="J30" s="12" t="n"/>
      <c r="K30" s="39">
        <f>IF(AND(ISNUMBER(D30),ISNUMBER(E30)),IF((MOD(E30-D30,1)-N(F30))*24&gt;10,"über 10 Std.",IF(AND((MOD(E30-D30,1)-N(F30))*24&gt;9,N(F30)*1440&lt;45),"Pause unter 45 Min.",IF(AND((MOD(E30-D30,1)-N(F30))*24&gt;6,N(F30)*1440&lt;30),"Pause unter 30 Min.",""))),"")</f>
        <v/>
      </c>
    </row>
    <row r="31">
      <c r="A31" s="35" t="n">
        <v>46505</v>
      </c>
      <c r="B31" s="36" t="inlineStr">
        <is>
          <t>Mi</t>
        </is>
      </c>
      <c r="C31" s="5" t="n"/>
      <c r="D31" s="37" t="n"/>
      <c r="E31" s="37" t="n"/>
      <c r="F31" s="37" t="n"/>
      <c r="G31" s="38">
        <f>IF(OR(UPPER(C31)="U",UPPER(C31)="K"),H31,IF(AND(ISNUMBER(D31),ISNUMBER(E31)),ROUND((MOD(E31-D31,1)-N(F31))*24,2),0))</f>
        <v/>
      </c>
      <c r="H31" s="38">
        <f>INDEX(Einstellungen!$B$7:$B$13,3)</f>
        <v/>
      </c>
      <c r="I31" s="38">
        <f>IF(OR(ISNUMBER(D31),C31&lt;&gt;""),G31-H31,0)</f>
        <v/>
      </c>
      <c r="J31" s="12" t="n"/>
      <c r="K31" s="39">
        <f>IF(AND(ISNUMBER(D31),ISNUMBER(E31)),IF((MOD(E31-D31,1)-N(F31))*24&gt;10,"über 10 Std.",IF(AND((MOD(E31-D31,1)-N(F31))*24&gt;9,N(F31)*1440&lt;45),"Pause unter 45 Min.",IF(AND((MOD(E31-D31,1)-N(F31))*24&gt;6,N(F31)*1440&lt;30),"Pause unter 30 Min.",""))),"")</f>
        <v/>
      </c>
    </row>
    <row r="32">
      <c r="A32" s="35" t="n">
        <v>46506</v>
      </c>
      <c r="B32" s="36" t="inlineStr">
        <is>
          <t>Do</t>
        </is>
      </c>
      <c r="C32" s="5" t="n"/>
      <c r="D32" s="37" t="n"/>
      <c r="E32" s="37" t="n"/>
      <c r="F32" s="37" t="n"/>
      <c r="G32" s="38">
        <f>IF(OR(UPPER(C32)="U",UPPER(C32)="K"),H32,IF(AND(ISNUMBER(D32),ISNUMBER(E32)),ROUND((MOD(E32-D32,1)-N(F32))*24,2),0))</f>
        <v/>
      </c>
      <c r="H32" s="38">
        <f>INDEX(Einstellungen!$B$7:$B$13,4)</f>
        <v/>
      </c>
      <c r="I32" s="38">
        <f>IF(OR(ISNUMBER(D32),C32&lt;&gt;""),G32-H32,0)</f>
        <v/>
      </c>
      <c r="J32" s="12" t="n"/>
      <c r="K32" s="39">
        <f>IF(AND(ISNUMBER(D32),ISNUMBER(E32)),IF((MOD(E32-D32,1)-N(F32))*24&gt;10,"über 10 Std.",IF(AND((MOD(E32-D32,1)-N(F32))*24&gt;9,N(F32)*1440&lt;45),"Pause unter 45 Min.",IF(AND((MOD(E32-D32,1)-N(F32))*24&gt;6,N(F32)*1440&lt;30),"Pause unter 30 Min.",""))),"")</f>
        <v/>
      </c>
    </row>
    <row r="33">
      <c r="A33" s="35" t="n">
        <v>46507</v>
      </c>
      <c r="B33" s="36" t="inlineStr">
        <is>
          <t>Fr</t>
        </is>
      </c>
      <c r="C33" s="5" t="n"/>
      <c r="D33" s="37" t="n"/>
      <c r="E33" s="37" t="n"/>
      <c r="F33" s="37" t="n"/>
      <c r="G33" s="38">
        <f>IF(OR(UPPER(C33)="U",UPPER(C33)="K"),H33,IF(AND(ISNUMBER(D33),ISNUMBER(E33)),ROUND((MOD(E33-D33,1)-N(F33))*24,2),0))</f>
        <v/>
      </c>
      <c r="H33" s="38">
        <f>INDEX(Einstellungen!$B$7:$B$13,5)</f>
        <v/>
      </c>
      <c r="I33" s="38">
        <f>IF(OR(ISNUMBER(D33),C33&lt;&gt;""),G33-H33,0)</f>
        <v/>
      </c>
      <c r="J33" s="12" t="n"/>
      <c r="K33" s="39">
        <f>IF(AND(ISNUMBER(D33),ISNUMBER(E33)),IF((MOD(E33-D33,1)-N(F33))*24&gt;10,"über 10 Std.",IF(AND((MOD(E33-D33,1)-N(F33))*24&gt;9,N(F33)*1440&lt;45),"Pause unter 45 Min.",IF(AND((MOD(E33-D33,1)-N(F33))*24&gt;6,N(F33)*1440&lt;30),"Pause unter 30 Min.",""))),"")</f>
        <v/>
      </c>
    </row>
    <row r="35">
      <c r="A35" s="4" t="inlineStr">
        <is>
          <t>Ist-Stunden</t>
        </is>
      </c>
      <c r="D35" s="17">
        <f>SUM(G4:G33)</f>
        <v/>
      </c>
    </row>
    <row r="36">
      <c r="A36" s="4" t="inlineStr">
        <is>
          <t>Soll (ganzer Monat)</t>
        </is>
      </c>
      <c r="D36" s="17">
        <f>SUM(H4:H33)</f>
        <v/>
      </c>
    </row>
    <row r="37">
      <c r="A37" s="4" t="inlineStr">
        <is>
          <t>Differenz (erfasste Tage)</t>
        </is>
      </c>
      <c r="D37" s="18">
        <f>SUM(I4:I33)</f>
        <v/>
      </c>
    </row>
    <row r="38">
      <c r="A38" s="4" t="inlineStr">
        <is>
          <t>Urlaubstage</t>
        </is>
      </c>
      <c r="D38" s="19">
        <f>COUNTIF(C4:C33,"U")</f>
        <v/>
      </c>
    </row>
    <row r="39">
      <c r="A39" s="4" t="inlineStr">
        <is>
          <t>Kranktage</t>
        </is>
      </c>
      <c r="D39" s="19">
        <f>COUNTIF(C4:C33,"K")</f>
        <v/>
      </c>
    </row>
  </sheetData>
  <conditionalFormatting sqref="I4:I33">
    <cfRule type="expression" priority="1" dxfId="0">
      <formula>I4&lt;0</formula>
    </cfRule>
  </conditionalFormatting>
  <dataValidations count="1">
    <dataValidation sqref="C4 C5 C6 C7 C8 C9 C10 C11 C12 C13 C14 C15 C16 C17 C18 C19 C20 C21 C22 C23 C24 C25 C26 C27 C28 C29 C30 C31 C32 C33" showDropDown="0" showInputMessage="0" showErrorMessage="0" allowBlank="1" type="list">
      <formula1>"U,K,G"</formula1>
    </dataValidation>
  </dataValidations>
  <pageMargins left="0.75" right="0.75" top="1" bottom="1" header="0.5" footer="0.5"/>
  <pageSetup orientation="portrait" paperSize="9" fitToHeight="1" fitToWidth="1"/>
  <headerFooter>
    <oddHeader/>
    <oddFooter>&amp;CArbeitszeiterfassung 2027 · kniffwerk.de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K40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5" customWidth="1" min="2" max="2"/>
    <col width="6" customWidth="1" min="3" max="3"/>
    <col width="9" customWidth="1" min="4" max="4"/>
    <col width="9" customWidth="1" min="5" max="5"/>
    <col width="9" customWidth="1" min="6" max="6"/>
    <col width="10" customWidth="1" min="7" max="7"/>
    <col width="10" customWidth="1" min="8" max="8"/>
    <col width="10" customWidth="1" min="9" max="9"/>
    <col width="30" customWidth="1" min="10" max="10"/>
    <col width="22" customWidth="1" min="11" max="11"/>
  </cols>
  <sheetData>
    <row r="1">
      <c r="A1" s="10" t="inlineStr">
        <is>
          <t>Mai 2027</t>
        </is>
      </c>
      <c r="D1" s="22">
        <f>Einstellungen!B4</f>
        <v/>
      </c>
    </row>
    <row r="3">
      <c r="A3" s="11" t="inlineStr">
        <is>
          <t>Datum</t>
        </is>
      </c>
      <c r="B3" s="11" t="inlineStr">
        <is>
          <t>Tag</t>
        </is>
      </c>
      <c r="C3" s="11" t="inlineStr">
        <is>
          <t>Art</t>
        </is>
      </c>
      <c r="D3" s="11" t="inlineStr">
        <is>
          <t>Beginn</t>
        </is>
      </c>
      <c r="E3" s="11" t="inlineStr">
        <is>
          <t>Ende</t>
        </is>
      </c>
      <c r="F3" s="11" t="inlineStr">
        <is>
          <t>Pause</t>
        </is>
      </c>
      <c r="G3" s="11" t="inlineStr">
        <is>
          <t>Ist (Std.)</t>
        </is>
      </c>
      <c r="H3" s="11" t="inlineStr">
        <is>
          <t>Soll (Std.)</t>
        </is>
      </c>
      <c r="I3" s="11" t="inlineStr">
        <is>
          <t>Differenz</t>
        </is>
      </c>
      <c r="J3" s="11" t="inlineStr">
        <is>
          <t>Bemerkung</t>
        </is>
      </c>
      <c r="K3" s="11" t="inlineStr">
        <is>
          <t>Prüfung</t>
        </is>
      </c>
    </row>
    <row r="4">
      <c r="A4" s="23" t="n">
        <v>46508</v>
      </c>
      <c r="B4" s="24" t="inlineStr">
        <is>
          <t>Sa</t>
        </is>
      </c>
      <c r="C4" s="24" t="n"/>
      <c r="D4" s="25" t="n"/>
      <c r="E4" s="25" t="n"/>
      <c r="F4" s="25" t="n"/>
      <c r="G4" s="26">
        <f>IF(OR(UPPER(C4)="U",UPPER(C4)="K"),H4,IF(AND(ISNUMBER(D4),ISNUMBER(E4)),ROUND((MOD(E4-D4,1)-N(F4))*24,2),0))</f>
        <v/>
      </c>
      <c r="H4" s="26" t="n">
        <v>0</v>
      </c>
      <c r="I4" s="26">
        <f>IF(OR(ISNUMBER(D4),C4&lt;&gt;""),G4-H4,0)</f>
        <v/>
      </c>
      <c r="J4" s="27" t="inlineStr">
        <is>
          <t>Tag der Arbeit</t>
        </is>
      </c>
      <c r="K4" s="28">
        <f>IF(AND(ISNUMBER(D4),ISNUMBER(E4)),IF((MOD(E4-D4,1)-N(F4))*24&gt;10,"über 10 Std.",IF(AND((MOD(E4-D4,1)-N(F4))*24&gt;9,N(F4)*1440&lt;45),"Pause unter 45 Min.",IF(AND((MOD(E4-D4,1)-N(F4))*24&gt;6,N(F4)*1440&lt;30),"Pause unter 30 Min.",""))),"")</f>
        <v/>
      </c>
    </row>
    <row r="5">
      <c r="A5" s="29" t="n">
        <v>46509</v>
      </c>
      <c r="B5" s="30" t="inlineStr">
        <is>
          <t>So</t>
        </is>
      </c>
      <c r="C5" s="30" t="n"/>
      <c r="D5" s="31" t="n"/>
      <c r="E5" s="31" t="n"/>
      <c r="F5" s="31" t="n"/>
      <c r="G5" s="32">
        <f>IF(OR(UPPER(C5)="U",UPPER(C5)="K"),H5,IF(AND(ISNUMBER(D5),ISNUMBER(E5)),ROUND((MOD(E5-D5,1)-N(F5))*24,2),0))</f>
        <v/>
      </c>
      <c r="H5" s="32">
        <f>INDEX(Einstellungen!$B$7:$B$13,7)</f>
        <v/>
      </c>
      <c r="I5" s="32">
        <f>IF(OR(ISNUMBER(D5),C5&lt;&gt;""),G5-H5,0)</f>
        <v/>
      </c>
      <c r="J5" s="33" t="n"/>
      <c r="K5" s="34">
        <f>IF(AND(ISNUMBER(D5),ISNUMBER(E5)),IF((MOD(E5-D5,1)-N(F5))*24&gt;10,"über 10 Std.",IF(AND((MOD(E5-D5,1)-N(F5))*24&gt;9,N(F5)*1440&lt;45),"Pause unter 45 Min.",IF(AND((MOD(E5-D5,1)-N(F5))*24&gt;6,N(F5)*1440&lt;30),"Pause unter 30 Min.",""))),"")</f>
        <v/>
      </c>
    </row>
    <row r="6">
      <c r="A6" s="35" t="n">
        <v>46510</v>
      </c>
      <c r="B6" s="36" t="inlineStr">
        <is>
          <t>Mo</t>
        </is>
      </c>
      <c r="C6" s="5" t="n"/>
      <c r="D6" s="37" t="n"/>
      <c r="E6" s="37" t="n"/>
      <c r="F6" s="37" t="n"/>
      <c r="G6" s="38">
        <f>IF(OR(UPPER(C6)="U",UPPER(C6)="K"),H6,IF(AND(ISNUMBER(D6),ISNUMBER(E6)),ROUND((MOD(E6-D6,1)-N(F6))*24,2),0))</f>
        <v/>
      </c>
      <c r="H6" s="38">
        <f>INDEX(Einstellungen!$B$7:$B$13,1)</f>
        <v/>
      </c>
      <c r="I6" s="38">
        <f>IF(OR(ISNUMBER(D6),C6&lt;&gt;""),G6-H6,0)</f>
        <v/>
      </c>
      <c r="J6" s="12" t="n"/>
      <c r="K6" s="39">
        <f>IF(AND(ISNUMBER(D6),ISNUMBER(E6)),IF((MOD(E6-D6,1)-N(F6))*24&gt;10,"über 10 Std.",IF(AND((MOD(E6-D6,1)-N(F6))*24&gt;9,N(F6)*1440&lt;45),"Pause unter 45 Min.",IF(AND((MOD(E6-D6,1)-N(F6))*24&gt;6,N(F6)*1440&lt;30),"Pause unter 30 Min.",""))),"")</f>
        <v/>
      </c>
    </row>
    <row r="7">
      <c r="A7" s="35" t="n">
        <v>46511</v>
      </c>
      <c r="B7" s="36" t="inlineStr">
        <is>
          <t>Di</t>
        </is>
      </c>
      <c r="C7" s="5" t="n"/>
      <c r="D7" s="37" t="n"/>
      <c r="E7" s="37" t="n"/>
      <c r="F7" s="37" t="n"/>
      <c r="G7" s="38">
        <f>IF(OR(UPPER(C7)="U",UPPER(C7)="K"),H7,IF(AND(ISNUMBER(D7),ISNUMBER(E7)),ROUND((MOD(E7-D7,1)-N(F7))*24,2),0))</f>
        <v/>
      </c>
      <c r="H7" s="38">
        <f>INDEX(Einstellungen!$B$7:$B$13,2)</f>
        <v/>
      </c>
      <c r="I7" s="38">
        <f>IF(OR(ISNUMBER(D7),C7&lt;&gt;""),G7-H7,0)</f>
        <v/>
      </c>
      <c r="J7" s="12" t="n"/>
      <c r="K7" s="39">
        <f>IF(AND(ISNUMBER(D7),ISNUMBER(E7)),IF((MOD(E7-D7,1)-N(F7))*24&gt;10,"über 10 Std.",IF(AND((MOD(E7-D7,1)-N(F7))*24&gt;9,N(F7)*1440&lt;45),"Pause unter 45 Min.",IF(AND((MOD(E7-D7,1)-N(F7))*24&gt;6,N(F7)*1440&lt;30),"Pause unter 30 Min.",""))),"")</f>
        <v/>
      </c>
    </row>
    <row r="8">
      <c r="A8" s="35" t="n">
        <v>46512</v>
      </c>
      <c r="B8" s="36" t="inlineStr">
        <is>
          <t>Mi</t>
        </is>
      </c>
      <c r="C8" s="5" t="n"/>
      <c r="D8" s="37" t="n"/>
      <c r="E8" s="37" t="n"/>
      <c r="F8" s="37" t="n"/>
      <c r="G8" s="38">
        <f>IF(OR(UPPER(C8)="U",UPPER(C8)="K"),H8,IF(AND(ISNUMBER(D8),ISNUMBER(E8)),ROUND((MOD(E8-D8,1)-N(F8))*24,2),0))</f>
        <v/>
      </c>
      <c r="H8" s="38">
        <f>INDEX(Einstellungen!$B$7:$B$13,3)</f>
        <v/>
      </c>
      <c r="I8" s="38">
        <f>IF(OR(ISNUMBER(D8),C8&lt;&gt;""),G8-H8,0)</f>
        <v/>
      </c>
      <c r="J8" s="12" t="n"/>
      <c r="K8" s="39">
        <f>IF(AND(ISNUMBER(D8),ISNUMBER(E8)),IF((MOD(E8-D8,1)-N(F8))*24&gt;10,"über 10 Std.",IF(AND((MOD(E8-D8,1)-N(F8))*24&gt;9,N(F8)*1440&lt;45),"Pause unter 45 Min.",IF(AND((MOD(E8-D8,1)-N(F8))*24&gt;6,N(F8)*1440&lt;30),"Pause unter 30 Min.",""))),"")</f>
        <v/>
      </c>
    </row>
    <row r="9">
      <c r="A9" s="23" t="n">
        <v>46513</v>
      </c>
      <c r="B9" s="24" t="inlineStr">
        <is>
          <t>Do</t>
        </is>
      </c>
      <c r="C9" s="24" t="n"/>
      <c r="D9" s="25" t="n"/>
      <c r="E9" s="25" t="n"/>
      <c r="F9" s="25" t="n"/>
      <c r="G9" s="26">
        <f>IF(OR(UPPER(C9)="U",UPPER(C9)="K"),H9,IF(AND(ISNUMBER(D9),ISNUMBER(E9)),ROUND((MOD(E9-D9,1)-N(F9))*24,2),0))</f>
        <v/>
      </c>
      <c r="H9" s="26" t="n">
        <v>0</v>
      </c>
      <c r="I9" s="26">
        <f>IF(OR(ISNUMBER(D9),C9&lt;&gt;""),G9-H9,0)</f>
        <v/>
      </c>
      <c r="J9" s="27" t="inlineStr">
        <is>
          <t>Christi Himmelfahrt</t>
        </is>
      </c>
      <c r="K9" s="28">
        <f>IF(AND(ISNUMBER(D9),ISNUMBER(E9)),IF((MOD(E9-D9,1)-N(F9))*24&gt;10,"über 10 Std.",IF(AND((MOD(E9-D9,1)-N(F9))*24&gt;9,N(F9)*1440&lt;45),"Pause unter 45 Min.",IF(AND((MOD(E9-D9,1)-N(F9))*24&gt;6,N(F9)*1440&lt;30),"Pause unter 30 Min.",""))),"")</f>
        <v/>
      </c>
    </row>
    <row r="10">
      <c r="A10" s="35" t="n">
        <v>46514</v>
      </c>
      <c r="B10" s="36" t="inlineStr">
        <is>
          <t>Fr</t>
        </is>
      </c>
      <c r="C10" s="5" t="n"/>
      <c r="D10" s="37" t="n"/>
      <c r="E10" s="37" t="n"/>
      <c r="F10" s="37" t="n"/>
      <c r="G10" s="38">
        <f>IF(OR(UPPER(C10)="U",UPPER(C10)="K"),H10,IF(AND(ISNUMBER(D10),ISNUMBER(E10)),ROUND((MOD(E10-D10,1)-N(F10))*24,2),0))</f>
        <v/>
      </c>
      <c r="H10" s="38">
        <f>INDEX(Einstellungen!$B$7:$B$13,5)</f>
        <v/>
      </c>
      <c r="I10" s="38">
        <f>IF(OR(ISNUMBER(D10),C10&lt;&gt;""),G10-H10,0)</f>
        <v/>
      </c>
      <c r="J10" s="12" t="n"/>
      <c r="K10" s="39">
        <f>IF(AND(ISNUMBER(D10),ISNUMBER(E10)),IF((MOD(E10-D10,1)-N(F10))*24&gt;10,"über 10 Std.",IF(AND((MOD(E10-D10,1)-N(F10))*24&gt;9,N(F10)*1440&lt;45),"Pause unter 45 Min.",IF(AND((MOD(E10-D10,1)-N(F10))*24&gt;6,N(F10)*1440&lt;30),"Pause unter 30 Min.",""))),"")</f>
        <v/>
      </c>
    </row>
    <row r="11">
      <c r="A11" s="29" t="n">
        <v>46515</v>
      </c>
      <c r="B11" s="30" t="inlineStr">
        <is>
          <t>Sa</t>
        </is>
      </c>
      <c r="C11" s="30" t="n"/>
      <c r="D11" s="31" t="n"/>
      <c r="E11" s="31" t="n"/>
      <c r="F11" s="31" t="n"/>
      <c r="G11" s="32">
        <f>IF(OR(UPPER(C11)="U",UPPER(C11)="K"),H11,IF(AND(ISNUMBER(D11),ISNUMBER(E11)),ROUND((MOD(E11-D11,1)-N(F11))*24,2),0))</f>
        <v/>
      </c>
      <c r="H11" s="32">
        <f>INDEX(Einstellungen!$B$7:$B$13,6)</f>
        <v/>
      </c>
      <c r="I11" s="32">
        <f>IF(OR(ISNUMBER(D11),C11&lt;&gt;""),G11-H11,0)</f>
        <v/>
      </c>
      <c r="J11" s="33" t="n"/>
      <c r="K11" s="34">
        <f>IF(AND(ISNUMBER(D11),ISNUMBER(E11)),IF((MOD(E11-D11,1)-N(F11))*24&gt;10,"über 10 Std.",IF(AND((MOD(E11-D11,1)-N(F11))*24&gt;9,N(F11)*1440&lt;45),"Pause unter 45 Min.",IF(AND((MOD(E11-D11,1)-N(F11))*24&gt;6,N(F11)*1440&lt;30),"Pause unter 30 Min.",""))),"")</f>
        <v/>
      </c>
    </row>
    <row r="12">
      <c r="A12" s="29" t="n">
        <v>46516</v>
      </c>
      <c r="B12" s="30" t="inlineStr">
        <is>
          <t>So</t>
        </is>
      </c>
      <c r="C12" s="30" t="n"/>
      <c r="D12" s="31" t="n"/>
      <c r="E12" s="31" t="n"/>
      <c r="F12" s="31" t="n"/>
      <c r="G12" s="32">
        <f>IF(OR(UPPER(C12)="U",UPPER(C12)="K"),H12,IF(AND(ISNUMBER(D12),ISNUMBER(E12)),ROUND((MOD(E12-D12,1)-N(F12))*24,2),0))</f>
        <v/>
      </c>
      <c r="H12" s="32">
        <f>INDEX(Einstellungen!$B$7:$B$13,7)</f>
        <v/>
      </c>
      <c r="I12" s="32">
        <f>IF(OR(ISNUMBER(D12),C12&lt;&gt;""),G12-H12,0)</f>
        <v/>
      </c>
      <c r="J12" s="33" t="n"/>
      <c r="K12" s="34">
        <f>IF(AND(ISNUMBER(D12),ISNUMBER(E12)),IF((MOD(E12-D12,1)-N(F12))*24&gt;10,"über 10 Std.",IF(AND((MOD(E12-D12,1)-N(F12))*24&gt;9,N(F12)*1440&lt;45),"Pause unter 45 Min.",IF(AND((MOD(E12-D12,1)-N(F12))*24&gt;6,N(F12)*1440&lt;30),"Pause unter 30 Min.",""))),"")</f>
        <v/>
      </c>
    </row>
    <row r="13">
      <c r="A13" s="35" t="n">
        <v>46517</v>
      </c>
      <c r="B13" s="36" t="inlineStr">
        <is>
          <t>Mo</t>
        </is>
      </c>
      <c r="C13" s="5" t="n"/>
      <c r="D13" s="37" t="n"/>
      <c r="E13" s="37" t="n"/>
      <c r="F13" s="37" t="n"/>
      <c r="G13" s="38">
        <f>IF(OR(UPPER(C13)="U",UPPER(C13)="K"),H13,IF(AND(ISNUMBER(D13),ISNUMBER(E13)),ROUND((MOD(E13-D13,1)-N(F13))*24,2),0))</f>
        <v/>
      </c>
      <c r="H13" s="38">
        <f>INDEX(Einstellungen!$B$7:$B$13,1)</f>
        <v/>
      </c>
      <c r="I13" s="38">
        <f>IF(OR(ISNUMBER(D13),C13&lt;&gt;""),G13-H13,0)</f>
        <v/>
      </c>
      <c r="J13" s="12" t="n"/>
      <c r="K13" s="39">
        <f>IF(AND(ISNUMBER(D13),ISNUMBER(E13)),IF((MOD(E13-D13,1)-N(F13))*24&gt;10,"über 10 Std.",IF(AND((MOD(E13-D13,1)-N(F13))*24&gt;9,N(F13)*1440&lt;45),"Pause unter 45 Min.",IF(AND((MOD(E13-D13,1)-N(F13))*24&gt;6,N(F13)*1440&lt;30),"Pause unter 30 Min.",""))),"")</f>
        <v/>
      </c>
    </row>
    <row r="14">
      <c r="A14" s="35" t="n">
        <v>46518</v>
      </c>
      <c r="B14" s="36" t="inlineStr">
        <is>
          <t>Di</t>
        </is>
      </c>
      <c r="C14" s="5" t="n"/>
      <c r="D14" s="37" t="n"/>
      <c r="E14" s="37" t="n"/>
      <c r="F14" s="37" t="n"/>
      <c r="G14" s="38">
        <f>IF(OR(UPPER(C14)="U",UPPER(C14)="K"),H14,IF(AND(ISNUMBER(D14),ISNUMBER(E14)),ROUND((MOD(E14-D14,1)-N(F14))*24,2),0))</f>
        <v/>
      </c>
      <c r="H14" s="38">
        <f>INDEX(Einstellungen!$B$7:$B$13,2)</f>
        <v/>
      </c>
      <c r="I14" s="38">
        <f>IF(OR(ISNUMBER(D14),C14&lt;&gt;""),G14-H14,0)</f>
        <v/>
      </c>
      <c r="J14" s="12" t="n"/>
      <c r="K14" s="39">
        <f>IF(AND(ISNUMBER(D14),ISNUMBER(E14)),IF((MOD(E14-D14,1)-N(F14))*24&gt;10,"über 10 Std.",IF(AND((MOD(E14-D14,1)-N(F14))*24&gt;9,N(F14)*1440&lt;45),"Pause unter 45 Min.",IF(AND((MOD(E14-D14,1)-N(F14))*24&gt;6,N(F14)*1440&lt;30),"Pause unter 30 Min.",""))),"")</f>
        <v/>
      </c>
    </row>
    <row r="15">
      <c r="A15" s="35" t="n">
        <v>46519</v>
      </c>
      <c r="B15" s="36" t="inlineStr">
        <is>
          <t>Mi</t>
        </is>
      </c>
      <c r="C15" s="5" t="n"/>
      <c r="D15" s="37" t="n"/>
      <c r="E15" s="37" t="n"/>
      <c r="F15" s="37" t="n"/>
      <c r="G15" s="38">
        <f>IF(OR(UPPER(C15)="U",UPPER(C15)="K"),H15,IF(AND(ISNUMBER(D15),ISNUMBER(E15)),ROUND((MOD(E15-D15,1)-N(F15))*24,2),0))</f>
        <v/>
      </c>
      <c r="H15" s="38">
        <f>INDEX(Einstellungen!$B$7:$B$13,3)</f>
        <v/>
      </c>
      <c r="I15" s="38">
        <f>IF(OR(ISNUMBER(D15),C15&lt;&gt;""),G15-H15,0)</f>
        <v/>
      </c>
      <c r="J15" s="12" t="n"/>
      <c r="K15" s="39">
        <f>IF(AND(ISNUMBER(D15),ISNUMBER(E15)),IF((MOD(E15-D15,1)-N(F15))*24&gt;10,"über 10 Std.",IF(AND((MOD(E15-D15,1)-N(F15))*24&gt;9,N(F15)*1440&lt;45),"Pause unter 45 Min.",IF(AND((MOD(E15-D15,1)-N(F15))*24&gt;6,N(F15)*1440&lt;30),"Pause unter 30 Min.",""))),"")</f>
        <v/>
      </c>
    </row>
    <row r="16">
      <c r="A16" s="35" t="n">
        <v>46520</v>
      </c>
      <c r="B16" s="36" t="inlineStr">
        <is>
          <t>Do</t>
        </is>
      </c>
      <c r="C16" s="5" t="n"/>
      <c r="D16" s="37" t="n"/>
      <c r="E16" s="37" t="n"/>
      <c r="F16" s="37" t="n"/>
      <c r="G16" s="38">
        <f>IF(OR(UPPER(C16)="U",UPPER(C16)="K"),H16,IF(AND(ISNUMBER(D16),ISNUMBER(E16)),ROUND((MOD(E16-D16,1)-N(F16))*24,2),0))</f>
        <v/>
      </c>
      <c r="H16" s="38">
        <f>INDEX(Einstellungen!$B$7:$B$13,4)</f>
        <v/>
      </c>
      <c r="I16" s="38">
        <f>IF(OR(ISNUMBER(D16),C16&lt;&gt;""),G16-H16,0)</f>
        <v/>
      </c>
      <c r="J16" s="12" t="n"/>
      <c r="K16" s="39">
        <f>IF(AND(ISNUMBER(D16),ISNUMBER(E16)),IF((MOD(E16-D16,1)-N(F16))*24&gt;10,"über 10 Std.",IF(AND((MOD(E16-D16,1)-N(F16))*24&gt;9,N(F16)*1440&lt;45),"Pause unter 45 Min.",IF(AND((MOD(E16-D16,1)-N(F16))*24&gt;6,N(F16)*1440&lt;30),"Pause unter 30 Min.",""))),"")</f>
        <v/>
      </c>
    </row>
    <row r="17">
      <c r="A17" s="35" t="n">
        <v>46521</v>
      </c>
      <c r="B17" s="36" t="inlineStr">
        <is>
          <t>Fr</t>
        </is>
      </c>
      <c r="C17" s="5" t="n"/>
      <c r="D17" s="37" t="n"/>
      <c r="E17" s="37" t="n"/>
      <c r="F17" s="37" t="n"/>
      <c r="G17" s="38">
        <f>IF(OR(UPPER(C17)="U",UPPER(C17)="K"),H17,IF(AND(ISNUMBER(D17),ISNUMBER(E17)),ROUND((MOD(E17-D17,1)-N(F17))*24,2),0))</f>
        <v/>
      </c>
      <c r="H17" s="38">
        <f>INDEX(Einstellungen!$B$7:$B$13,5)</f>
        <v/>
      </c>
      <c r="I17" s="38">
        <f>IF(OR(ISNUMBER(D17),C17&lt;&gt;""),G17-H17,0)</f>
        <v/>
      </c>
      <c r="J17" s="12" t="n"/>
      <c r="K17" s="39">
        <f>IF(AND(ISNUMBER(D17),ISNUMBER(E17)),IF((MOD(E17-D17,1)-N(F17))*24&gt;10,"über 10 Std.",IF(AND((MOD(E17-D17,1)-N(F17))*24&gt;9,N(F17)*1440&lt;45),"Pause unter 45 Min.",IF(AND((MOD(E17-D17,1)-N(F17))*24&gt;6,N(F17)*1440&lt;30),"Pause unter 30 Min.",""))),"")</f>
        <v/>
      </c>
    </row>
    <row r="18">
      <c r="A18" s="29" t="n">
        <v>46522</v>
      </c>
      <c r="B18" s="30" t="inlineStr">
        <is>
          <t>Sa</t>
        </is>
      </c>
      <c r="C18" s="30" t="n"/>
      <c r="D18" s="31" t="n"/>
      <c r="E18" s="31" t="n"/>
      <c r="F18" s="31" t="n"/>
      <c r="G18" s="32">
        <f>IF(OR(UPPER(C18)="U",UPPER(C18)="K"),H18,IF(AND(ISNUMBER(D18),ISNUMBER(E18)),ROUND((MOD(E18-D18,1)-N(F18))*24,2),0))</f>
        <v/>
      </c>
      <c r="H18" s="32">
        <f>INDEX(Einstellungen!$B$7:$B$13,6)</f>
        <v/>
      </c>
      <c r="I18" s="32">
        <f>IF(OR(ISNUMBER(D18),C18&lt;&gt;""),G18-H18,0)</f>
        <v/>
      </c>
      <c r="J18" s="33" t="n"/>
      <c r="K18" s="34">
        <f>IF(AND(ISNUMBER(D18),ISNUMBER(E18)),IF((MOD(E18-D18,1)-N(F18))*24&gt;10,"über 10 Std.",IF(AND((MOD(E18-D18,1)-N(F18))*24&gt;9,N(F18)*1440&lt;45),"Pause unter 45 Min.",IF(AND((MOD(E18-D18,1)-N(F18))*24&gt;6,N(F18)*1440&lt;30),"Pause unter 30 Min.",""))),"")</f>
        <v/>
      </c>
    </row>
    <row r="19">
      <c r="A19" s="29" t="n">
        <v>46523</v>
      </c>
      <c r="B19" s="30" t="inlineStr">
        <is>
          <t>So</t>
        </is>
      </c>
      <c r="C19" s="30" t="n"/>
      <c r="D19" s="31" t="n"/>
      <c r="E19" s="31" t="n"/>
      <c r="F19" s="31" t="n"/>
      <c r="G19" s="32">
        <f>IF(OR(UPPER(C19)="U",UPPER(C19)="K"),H19,IF(AND(ISNUMBER(D19),ISNUMBER(E19)),ROUND((MOD(E19-D19,1)-N(F19))*24,2),0))</f>
        <v/>
      </c>
      <c r="H19" s="32">
        <f>INDEX(Einstellungen!$B$7:$B$13,7)</f>
        <v/>
      </c>
      <c r="I19" s="32">
        <f>IF(OR(ISNUMBER(D19),C19&lt;&gt;""),G19-H19,0)</f>
        <v/>
      </c>
      <c r="J19" s="33" t="n"/>
      <c r="K19" s="34">
        <f>IF(AND(ISNUMBER(D19),ISNUMBER(E19)),IF((MOD(E19-D19,1)-N(F19))*24&gt;10,"über 10 Std.",IF(AND((MOD(E19-D19,1)-N(F19))*24&gt;9,N(F19)*1440&lt;45),"Pause unter 45 Min.",IF(AND((MOD(E19-D19,1)-N(F19))*24&gt;6,N(F19)*1440&lt;30),"Pause unter 30 Min.",""))),"")</f>
        <v/>
      </c>
    </row>
    <row r="20">
      <c r="A20" s="23" t="n">
        <v>46524</v>
      </c>
      <c r="B20" s="24" t="inlineStr">
        <is>
          <t>Mo</t>
        </is>
      </c>
      <c r="C20" s="24" t="n"/>
      <c r="D20" s="25" t="n"/>
      <c r="E20" s="25" t="n"/>
      <c r="F20" s="25" t="n"/>
      <c r="G20" s="26">
        <f>IF(OR(UPPER(C20)="U",UPPER(C20)="K"),H20,IF(AND(ISNUMBER(D20),ISNUMBER(E20)),ROUND((MOD(E20-D20,1)-N(F20))*24,2),0))</f>
        <v/>
      </c>
      <c r="H20" s="26" t="n">
        <v>0</v>
      </c>
      <c r="I20" s="26">
        <f>IF(OR(ISNUMBER(D20),C20&lt;&gt;""),G20-H20,0)</f>
        <v/>
      </c>
      <c r="J20" s="27" t="inlineStr">
        <is>
          <t>Pfingstmontag</t>
        </is>
      </c>
      <c r="K20" s="28">
        <f>IF(AND(ISNUMBER(D20),ISNUMBER(E20)),IF((MOD(E20-D20,1)-N(F20))*24&gt;10,"über 10 Std.",IF(AND((MOD(E20-D20,1)-N(F20))*24&gt;9,N(F20)*1440&lt;45),"Pause unter 45 Min.",IF(AND((MOD(E20-D20,1)-N(F20))*24&gt;6,N(F20)*1440&lt;30),"Pause unter 30 Min.",""))),"")</f>
        <v/>
      </c>
    </row>
    <row r="21">
      <c r="A21" s="35" t="n">
        <v>46525</v>
      </c>
      <c r="B21" s="36" t="inlineStr">
        <is>
          <t>Di</t>
        </is>
      </c>
      <c r="C21" s="5" t="n"/>
      <c r="D21" s="37" t="n"/>
      <c r="E21" s="37" t="n"/>
      <c r="F21" s="37" t="n"/>
      <c r="G21" s="38">
        <f>IF(OR(UPPER(C21)="U",UPPER(C21)="K"),H21,IF(AND(ISNUMBER(D21),ISNUMBER(E21)),ROUND((MOD(E21-D21,1)-N(F21))*24,2),0))</f>
        <v/>
      </c>
      <c r="H21" s="38">
        <f>INDEX(Einstellungen!$B$7:$B$13,2)</f>
        <v/>
      </c>
      <c r="I21" s="38">
        <f>IF(OR(ISNUMBER(D21),C21&lt;&gt;""),G21-H21,0)</f>
        <v/>
      </c>
      <c r="J21" s="12" t="n"/>
      <c r="K21" s="39">
        <f>IF(AND(ISNUMBER(D21),ISNUMBER(E21)),IF((MOD(E21-D21,1)-N(F21))*24&gt;10,"über 10 Std.",IF(AND((MOD(E21-D21,1)-N(F21))*24&gt;9,N(F21)*1440&lt;45),"Pause unter 45 Min.",IF(AND((MOD(E21-D21,1)-N(F21))*24&gt;6,N(F21)*1440&lt;30),"Pause unter 30 Min.",""))),"")</f>
        <v/>
      </c>
    </row>
    <row r="22">
      <c r="A22" s="35" t="n">
        <v>46526</v>
      </c>
      <c r="B22" s="36" t="inlineStr">
        <is>
          <t>Mi</t>
        </is>
      </c>
      <c r="C22" s="5" t="n"/>
      <c r="D22" s="37" t="n"/>
      <c r="E22" s="37" t="n"/>
      <c r="F22" s="37" t="n"/>
      <c r="G22" s="38">
        <f>IF(OR(UPPER(C22)="U",UPPER(C22)="K"),H22,IF(AND(ISNUMBER(D22),ISNUMBER(E22)),ROUND((MOD(E22-D22,1)-N(F22))*24,2),0))</f>
        <v/>
      </c>
      <c r="H22" s="38">
        <f>INDEX(Einstellungen!$B$7:$B$13,3)</f>
        <v/>
      </c>
      <c r="I22" s="38">
        <f>IF(OR(ISNUMBER(D22),C22&lt;&gt;""),G22-H22,0)</f>
        <v/>
      </c>
      <c r="J22" s="12" t="n"/>
      <c r="K22" s="39">
        <f>IF(AND(ISNUMBER(D22),ISNUMBER(E22)),IF((MOD(E22-D22,1)-N(F22))*24&gt;10,"über 10 Std.",IF(AND((MOD(E22-D22,1)-N(F22))*24&gt;9,N(F22)*1440&lt;45),"Pause unter 45 Min.",IF(AND((MOD(E22-D22,1)-N(F22))*24&gt;6,N(F22)*1440&lt;30),"Pause unter 30 Min.",""))),"")</f>
        <v/>
      </c>
    </row>
    <row r="23">
      <c r="A23" s="35" t="n">
        <v>46527</v>
      </c>
      <c r="B23" s="36" t="inlineStr">
        <is>
          <t>Do</t>
        </is>
      </c>
      <c r="C23" s="5" t="n"/>
      <c r="D23" s="37" t="n"/>
      <c r="E23" s="37" t="n"/>
      <c r="F23" s="37" t="n"/>
      <c r="G23" s="38">
        <f>IF(OR(UPPER(C23)="U",UPPER(C23)="K"),H23,IF(AND(ISNUMBER(D23),ISNUMBER(E23)),ROUND((MOD(E23-D23,1)-N(F23))*24,2),0))</f>
        <v/>
      </c>
      <c r="H23" s="38">
        <f>INDEX(Einstellungen!$B$7:$B$13,4)</f>
        <v/>
      </c>
      <c r="I23" s="38">
        <f>IF(OR(ISNUMBER(D23),C23&lt;&gt;""),G23-H23,0)</f>
        <v/>
      </c>
      <c r="J23" s="12" t="n"/>
      <c r="K23" s="39">
        <f>IF(AND(ISNUMBER(D23),ISNUMBER(E23)),IF((MOD(E23-D23,1)-N(F23))*24&gt;10,"über 10 Std.",IF(AND((MOD(E23-D23,1)-N(F23))*24&gt;9,N(F23)*1440&lt;45),"Pause unter 45 Min.",IF(AND((MOD(E23-D23,1)-N(F23))*24&gt;6,N(F23)*1440&lt;30),"Pause unter 30 Min.",""))),"")</f>
        <v/>
      </c>
    </row>
    <row r="24">
      <c r="A24" s="35" t="n">
        <v>46528</v>
      </c>
      <c r="B24" s="36" t="inlineStr">
        <is>
          <t>Fr</t>
        </is>
      </c>
      <c r="C24" s="5" t="n"/>
      <c r="D24" s="37" t="n"/>
      <c r="E24" s="37" t="n"/>
      <c r="F24" s="37" t="n"/>
      <c r="G24" s="38">
        <f>IF(OR(UPPER(C24)="U",UPPER(C24)="K"),H24,IF(AND(ISNUMBER(D24),ISNUMBER(E24)),ROUND((MOD(E24-D24,1)-N(F24))*24,2),0))</f>
        <v/>
      </c>
      <c r="H24" s="38">
        <f>INDEX(Einstellungen!$B$7:$B$13,5)</f>
        <v/>
      </c>
      <c r="I24" s="38">
        <f>IF(OR(ISNUMBER(D24),C24&lt;&gt;""),G24-H24,0)</f>
        <v/>
      </c>
      <c r="J24" s="12" t="n"/>
      <c r="K24" s="39">
        <f>IF(AND(ISNUMBER(D24),ISNUMBER(E24)),IF((MOD(E24-D24,1)-N(F24))*24&gt;10,"über 10 Std.",IF(AND((MOD(E24-D24,1)-N(F24))*24&gt;9,N(F24)*1440&lt;45),"Pause unter 45 Min.",IF(AND((MOD(E24-D24,1)-N(F24))*24&gt;6,N(F24)*1440&lt;30),"Pause unter 30 Min.",""))),"")</f>
        <v/>
      </c>
    </row>
    <row r="25">
      <c r="A25" s="29" t="n">
        <v>46529</v>
      </c>
      <c r="B25" s="30" t="inlineStr">
        <is>
          <t>Sa</t>
        </is>
      </c>
      <c r="C25" s="30" t="n"/>
      <c r="D25" s="31" t="n"/>
      <c r="E25" s="31" t="n"/>
      <c r="F25" s="31" t="n"/>
      <c r="G25" s="32">
        <f>IF(OR(UPPER(C25)="U",UPPER(C25)="K"),H25,IF(AND(ISNUMBER(D25),ISNUMBER(E25)),ROUND((MOD(E25-D25,1)-N(F25))*24,2),0))</f>
        <v/>
      </c>
      <c r="H25" s="32">
        <f>INDEX(Einstellungen!$B$7:$B$13,6)</f>
        <v/>
      </c>
      <c r="I25" s="32">
        <f>IF(OR(ISNUMBER(D25),C25&lt;&gt;""),G25-H25,0)</f>
        <v/>
      </c>
      <c r="J25" s="33" t="n"/>
      <c r="K25" s="34">
        <f>IF(AND(ISNUMBER(D25),ISNUMBER(E25)),IF((MOD(E25-D25,1)-N(F25))*24&gt;10,"über 10 Std.",IF(AND((MOD(E25-D25,1)-N(F25))*24&gt;9,N(F25)*1440&lt;45),"Pause unter 45 Min.",IF(AND((MOD(E25-D25,1)-N(F25))*24&gt;6,N(F25)*1440&lt;30),"Pause unter 30 Min.",""))),"")</f>
        <v/>
      </c>
    </row>
    <row r="26">
      <c r="A26" s="29" t="n">
        <v>46530</v>
      </c>
      <c r="B26" s="30" t="inlineStr">
        <is>
          <t>So</t>
        </is>
      </c>
      <c r="C26" s="30" t="n"/>
      <c r="D26" s="31" t="n"/>
      <c r="E26" s="31" t="n"/>
      <c r="F26" s="31" t="n"/>
      <c r="G26" s="32">
        <f>IF(OR(UPPER(C26)="U",UPPER(C26)="K"),H26,IF(AND(ISNUMBER(D26),ISNUMBER(E26)),ROUND((MOD(E26-D26,1)-N(F26))*24,2),0))</f>
        <v/>
      </c>
      <c r="H26" s="32">
        <f>INDEX(Einstellungen!$B$7:$B$13,7)</f>
        <v/>
      </c>
      <c r="I26" s="32">
        <f>IF(OR(ISNUMBER(D26),C26&lt;&gt;""),G26-H26,0)</f>
        <v/>
      </c>
      <c r="J26" s="33" t="n"/>
      <c r="K26" s="34">
        <f>IF(AND(ISNUMBER(D26),ISNUMBER(E26)),IF((MOD(E26-D26,1)-N(F26))*24&gt;10,"über 10 Std.",IF(AND((MOD(E26-D26,1)-N(F26))*24&gt;9,N(F26)*1440&lt;45),"Pause unter 45 Min.",IF(AND((MOD(E26-D26,1)-N(F26))*24&gt;6,N(F26)*1440&lt;30),"Pause unter 30 Min.",""))),"")</f>
        <v/>
      </c>
    </row>
    <row r="27">
      <c r="A27" s="35" t="n">
        <v>46531</v>
      </c>
      <c r="B27" s="36" t="inlineStr">
        <is>
          <t>Mo</t>
        </is>
      </c>
      <c r="C27" s="5" t="n"/>
      <c r="D27" s="37" t="n"/>
      <c r="E27" s="37" t="n"/>
      <c r="F27" s="37" t="n"/>
      <c r="G27" s="38">
        <f>IF(OR(UPPER(C27)="U",UPPER(C27)="K"),H27,IF(AND(ISNUMBER(D27),ISNUMBER(E27)),ROUND((MOD(E27-D27,1)-N(F27))*24,2),0))</f>
        <v/>
      </c>
      <c r="H27" s="38">
        <f>INDEX(Einstellungen!$B$7:$B$13,1)</f>
        <v/>
      </c>
      <c r="I27" s="38">
        <f>IF(OR(ISNUMBER(D27),C27&lt;&gt;""),G27-H27,0)</f>
        <v/>
      </c>
      <c r="J27" s="12" t="n"/>
      <c r="K27" s="39">
        <f>IF(AND(ISNUMBER(D27),ISNUMBER(E27)),IF((MOD(E27-D27,1)-N(F27))*24&gt;10,"über 10 Std.",IF(AND((MOD(E27-D27,1)-N(F27))*24&gt;9,N(F27)*1440&lt;45),"Pause unter 45 Min.",IF(AND((MOD(E27-D27,1)-N(F27))*24&gt;6,N(F27)*1440&lt;30),"Pause unter 30 Min.",""))),"")</f>
        <v/>
      </c>
    </row>
    <row r="28">
      <c r="A28" s="35" t="n">
        <v>46532</v>
      </c>
      <c r="B28" s="36" t="inlineStr">
        <is>
          <t>Di</t>
        </is>
      </c>
      <c r="C28" s="5" t="n"/>
      <c r="D28" s="37" t="n"/>
      <c r="E28" s="37" t="n"/>
      <c r="F28" s="37" t="n"/>
      <c r="G28" s="38">
        <f>IF(OR(UPPER(C28)="U",UPPER(C28)="K"),H28,IF(AND(ISNUMBER(D28),ISNUMBER(E28)),ROUND((MOD(E28-D28,1)-N(F28))*24,2),0))</f>
        <v/>
      </c>
      <c r="H28" s="38">
        <f>INDEX(Einstellungen!$B$7:$B$13,2)</f>
        <v/>
      </c>
      <c r="I28" s="38">
        <f>IF(OR(ISNUMBER(D28),C28&lt;&gt;""),G28-H28,0)</f>
        <v/>
      </c>
      <c r="J28" s="12" t="n"/>
      <c r="K28" s="39">
        <f>IF(AND(ISNUMBER(D28),ISNUMBER(E28)),IF((MOD(E28-D28,1)-N(F28))*24&gt;10,"über 10 Std.",IF(AND((MOD(E28-D28,1)-N(F28))*24&gt;9,N(F28)*1440&lt;45),"Pause unter 45 Min.",IF(AND((MOD(E28-D28,1)-N(F28))*24&gt;6,N(F28)*1440&lt;30),"Pause unter 30 Min.",""))),"")</f>
        <v/>
      </c>
    </row>
    <row r="29">
      <c r="A29" s="35" t="n">
        <v>46533</v>
      </c>
      <c r="B29" s="36" t="inlineStr">
        <is>
          <t>Mi</t>
        </is>
      </c>
      <c r="C29" s="5" t="n"/>
      <c r="D29" s="37" t="n"/>
      <c r="E29" s="37" t="n"/>
      <c r="F29" s="37" t="n"/>
      <c r="G29" s="38">
        <f>IF(OR(UPPER(C29)="U",UPPER(C29)="K"),H29,IF(AND(ISNUMBER(D29),ISNUMBER(E29)),ROUND((MOD(E29-D29,1)-N(F29))*24,2),0))</f>
        <v/>
      </c>
      <c r="H29" s="38">
        <f>INDEX(Einstellungen!$B$7:$B$13,3)</f>
        <v/>
      </c>
      <c r="I29" s="38">
        <f>IF(OR(ISNUMBER(D29),C29&lt;&gt;""),G29-H29,0)</f>
        <v/>
      </c>
      <c r="J29" s="12" t="n"/>
      <c r="K29" s="39">
        <f>IF(AND(ISNUMBER(D29),ISNUMBER(E29)),IF((MOD(E29-D29,1)-N(F29))*24&gt;10,"über 10 Std.",IF(AND((MOD(E29-D29,1)-N(F29))*24&gt;9,N(F29)*1440&lt;45),"Pause unter 45 Min.",IF(AND((MOD(E29-D29,1)-N(F29))*24&gt;6,N(F29)*1440&lt;30),"Pause unter 30 Min.",""))),"")</f>
        <v/>
      </c>
    </row>
    <row r="30">
      <c r="A30" s="23" t="n">
        <v>46534</v>
      </c>
      <c r="B30" s="24" t="inlineStr">
        <is>
          <t>Do</t>
        </is>
      </c>
      <c r="C30" s="24" t="n"/>
      <c r="D30" s="25" t="n"/>
      <c r="E30" s="25" t="n"/>
      <c r="F30" s="25" t="n"/>
      <c r="G30" s="26">
        <f>IF(OR(UPPER(C30)="U",UPPER(C30)="K"),H30,IF(AND(ISNUMBER(D30),ISNUMBER(E30)),ROUND((MOD(E30-D30,1)-N(F30))*24,2),0))</f>
        <v/>
      </c>
      <c r="H30" s="26" t="n">
        <v>0</v>
      </c>
      <c r="I30" s="26">
        <f>IF(OR(ISNUMBER(D30),C30&lt;&gt;""),G30-H30,0)</f>
        <v/>
      </c>
      <c r="J30" s="27" t="inlineStr">
        <is>
          <t>Fronleichnam</t>
        </is>
      </c>
      <c r="K30" s="28">
        <f>IF(AND(ISNUMBER(D30),ISNUMBER(E30)),IF((MOD(E30-D30,1)-N(F30))*24&gt;10,"über 10 Std.",IF(AND((MOD(E30-D30,1)-N(F30))*24&gt;9,N(F30)*1440&lt;45),"Pause unter 45 Min.",IF(AND((MOD(E30-D30,1)-N(F30))*24&gt;6,N(F30)*1440&lt;30),"Pause unter 30 Min.",""))),"")</f>
        <v/>
      </c>
    </row>
    <row r="31">
      <c r="A31" s="35" t="n">
        <v>46535</v>
      </c>
      <c r="B31" s="36" t="inlineStr">
        <is>
          <t>Fr</t>
        </is>
      </c>
      <c r="C31" s="5" t="n"/>
      <c r="D31" s="37" t="n"/>
      <c r="E31" s="37" t="n"/>
      <c r="F31" s="37" t="n"/>
      <c r="G31" s="38">
        <f>IF(OR(UPPER(C31)="U",UPPER(C31)="K"),H31,IF(AND(ISNUMBER(D31),ISNUMBER(E31)),ROUND((MOD(E31-D31,1)-N(F31))*24,2),0))</f>
        <v/>
      </c>
      <c r="H31" s="38">
        <f>INDEX(Einstellungen!$B$7:$B$13,5)</f>
        <v/>
      </c>
      <c r="I31" s="38">
        <f>IF(OR(ISNUMBER(D31),C31&lt;&gt;""),G31-H31,0)</f>
        <v/>
      </c>
      <c r="J31" s="12" t="n"/>
      <c r="K31" s="39">
        <f>IF(AND(ISNUMBER(D31),ISNUMBER(E31)),IF((MOD(E31-D31,1)-N(F31))*24&gt;10,"über 10 Std.",IF(AND((MOD(E31-D31,1)-N(F31))*24&gt;9,N(F31)*1440&lt;45),"Pause unter 45 Min.",IF(AND((MOD(E31-D31,1)-N(F31))*24&gt;6,N(F31)*1440&lt;30),"Pause unter 30 Min.",""))),"")</f>
        <v/>
      </c>
    </row>
    <row r="32">
      <c r="A32" s="29" t="n">
        <v>46536</v>
      </c>
      <c r="B32" s="30" t="inlineStr">
        <is>
          <t>Sa</t>
        </is>
      </c>
      <c r="C32" s="30" t="n"/>
      <c r="D32" s="31" t="n"/>
      <c r="E32" s="31" t="n"/>
      <c r="F32" s="31" t="n"/>
      <c r="G32" s="32">
        <f>IF(OR(UPPER(C32)="U",UPPER(C32)="K"),H32,IF(AND(ISNUMBER(D32),ISNUMBER(E32)),ROUND((MOD(E32-D32,1)-N(F32))*24,2),0))</f>
        <v/>
      </c>
      <c r="H32" s="32">
        <f>INDEX(Einstellungen!$B$7:$B$13,6)</f>
        <v/>
      </c>
      <c r="I32" s="32">
        <f>IF(OR(ISNUMBER(D32),C32&lt;&gt;""),G32-H32,0)</f>
        <v/>
      </c>
      <c r="J32" s="33" t="n"/>
      <c r="K32" s="34">
        <f>IF(AND(ISNUMBER(D32),ISNUMBER(E32)),IF((MOD(E32-D32,1)-N(F32))*24&gt;10,"über 10 Std.",IF(AND((MOD(E32-D32,1)-N(F32))*24&gt;9,N(F32)*1440&lt;45),"Pause unter 45 Min.",IF(AND((MOD(E32-D32,1)-N(F32))*24&gt;6,N(F32)*1440&lt;30),"Pause unter 30 Min.",""))),"")</f>
        <v/>
      </c>
    </row>
    <row r="33">
      <c r="A33" s="29" t="n">
        <v>46537</v>
      </c>
      <c r="B33" s="30" t="inlineStr">
        <is>
          <t>So</t>
        </is>
      </c>
      <c r="C33" s="30" t="n"/>
      <c r="D33" s="31" t="n"/>
      <c r="E33" s="31" t="n"/>
      <c r="F33" s="31" t="n"/>
      <c r="G33" s="32">
        <f>IF(OR(UPPER(C33)="U",UPPER(C33)="K"),H33,IF(AND(ISNUMBER(D33),ISNUMBER(E33)),ROUND((MOD(E33-D33,1)-N(F33))*24,2),0))</f>
        <v/>
      </c>
      <c r="H33" s="32">
        <f>INDEX(Einstellungen!$B$7:$B$13,7)</f>
        <v/>
      </c>
      <c r="I33" s="32">
        <f>IF(OR(ISNUMBER(D33),C33&lt;&gt;""),G33-H33,0)</f>
        <v/>
      </c>
      <c r="J33" s="33" t="n"/>
      <c r="K33" s="34">
        <f>IF(AND(ISNUMBER(D33),ISNUMBER(E33)),IF((MOD(E33-D33,1)-N(F33))*24&gt;10,"über 10 Std.",IF(AND((MOD(E33-D33,1)-N(F33))*24&gt;9,N(F33)*1440&lt;45),"Pause unter 45 Min.",IF(AND((MOD(E33-D33,1)-N(F33))*24&gt;6,N(F33)*1440&lt;30),"Pause unter 30 Min.",""))),"")</f>
        <v/>
      </c>
    </row>
    <row r="34">
      <c r="A34" s="35" t="n">
        <v>46538</v>
      </c>
      <c r="B34" s="36" t="inlineStr">
        <is>
          <t>Mo</t>
        </is>
      </c>
      <c r="C34" s="5" t="n"/>
      <c r="D34" s="37" t="n"/>
      <c r="E34" s="37" t="n"/>
      <c r="F34" s="37" t="n"/>
      <c r="G34" s="38">
        <f>IF(OR(UPPER(C34)="U",UPPER(C34)="K"),H34,IF(AND(ISNUMBER(D34),ISNUMBER(E34)),ROUND((MOD(E34-D34,1)-N(F34))*24,2),0))</f>
        <v/>
      </c>
      <c r="H34" s="38">
        <f>INDEX(Einstellungen!$B$7:$B$13,1)</f>
        <v/>
      </c>
      <c r="I34" s="38">
        <f>IF(OR(ISNUMBER(D34),C34&lt;&gt;""),G34-H34,0)</f>
        <v/>
      </c>
      <c r="J34" s="12" t="n"/>
      <c r="K34" s="39">
        <f>IF(AND(ISNUMBER(D34),ISNUMBER(E34)),IF((MOD(E34-D34,1)-N(F34))*24&gt;10,"über 10 Std.",IF(AND((MOD(E34-D34,1)-N(F34))*24&gt;9,N(F34)*1440&lt;45),"Pause unter 45 Min.",IF(AND((MOD(E34-D34,1)-N(F34))*24&gt;6,N(F34)*1440&lt;30),"Pause unter 30 Min.",""))),"")</f>
        <v/>
      </c>
    </row>
    <row r="36">
      <c r="A36" s="4" t="inlineStr">
        <is>
          <t>Ist-Stunden</t>
        </is>
      </c>
      <c r="D36" s="17">
        <f>SUM(G4:G34)</f>
        <v/>
      </c>
    </row>
    <row r="37">
      <c r="A37" s="4" t="inlineStr">
        <is>
          <t>Soll (ganzer Monat)</t>
        </is>
      </c>
      <c r="D37" s="17">
        <f>SUM(H4:H34)</f>
        <v/>
      </c>
    </row>
    <row r="38">
      <c r="A38" s="4" t="inlineStr">
        <is>
          <t>Differenz (erfasste Tage)</t>
        </is>
      </c>
      <c r="D38" s="18">
        <f>SUM(I4:I34)</f>
        <v/>
      </c>
    </row>
    <row r="39">
      <c r="A39" s="4" t="inlineStr">
        <is>
          <t>Urlaubstage</t>
        </is>
      </c>
      <c r="D39" s="19">
        <f>COUNTIF(C4:C34,"U")</f>
        <v/>
      </c>
    </row>
    <row r="40">
      <c r="A40" s="4" t="inlineStr">
        <is>
          <t>Kranktage</t>
        </is>
      </c>
      <c r="D40" s="19">
        <f>COUNTIF(C4:C34,"K")</f>
        <v/>
      </c>
    </row>
  </sheetData>
  <conditionalFormatting sqref="I4:I34">
    <cfRule type="expression" priority="1" dxfId="0">
      <formula>I4&lt;0</formula>
    </cfRule>
  </conditionalFormatting>
  <dataValidations count="1">
    <dataValidation sqref="C4 C5 C6 C7 C8 C9 C10 C11 C12 C13 C14 C15 C16 C17 C18 C19 C20 C21 C22 C23 C24 C25 C26 C27 C28 C29 C30 C31 C32 C33 C34" showDropDown="0" showInputMessage="0" showErrorMessage="0" allowBlank="1" type="list">
      <formula1>"U,K,G"</formula1>
    </dataValidation>
  </dataValidations>
  <pageMargins left="0.75" right="0.75" top="1" bottom="1" header="0.5" footer="0.5"/>
  <pageSetup orientation="portrait" paperSize="9" fitToHeight="1" fitToWidth="1"/>
  <headerFooter>
    <oddHeader/>
    <oddFooter>&amp;CArbeitszeiterfassung 2027 · kniffwerk.de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K39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5" customWidth="1" min="2" max="2"/>
    <col width="6" customWidth="1" min="3" max="3"/>
    <col width="9" customWidth="1" min="4" max="4"/>
    <col width="9" customWidth="1" min="5" max="5"/>
    <col width="9" customWidth="1" min="6" max="6"/>
    <col width="10" customWidth="1" min="7" max="7"/>
    <col width="10" customWidth="1" min="8" max="8"/>
    <col width="10" customWidth="1" min="9" max="9"/>
    <col width="30" customWidth="1" min="10" max="10"/>
    <col width="22" customWidth="1" min="11" max="11"/>
  </cols>
  <sheetData>
    <row r="1">
      <c r="A1" s="10" t="inlineStr">
        <is>
          <t>Juni 2027</t>
        </is>
      </c>
      <c r="D1" s="22">
        <f>Einstellungen!B4</f>
        <v/>
      </c>
    </row>
    <row r="3">
      <c r="A3" s="11" t="inlineStr">
        <is>
          <t>Datum</t>
        </is>
      </c>
      <c r="B3" s="11" t="inlineStr">
        <is>
          <t>Tag</t>
        </is>
      </c>
      <c r="C3" s="11" t="inlineStr">
        <is>
          <t>Art</t>
        </is>
      </c>
      <c r="D3" s="11" t="inlineStr">
        <is>
          <t>Beginn</t>
        </is>
      </c>
      <c r="E3" s="11" t="inlineStr">
        <is>
          <t>Ende</t>
        </is>
      </c>
      <c r="F3" s="11" t="inlineStr">
        <is>
          <t>Pause</t>
        </is>
      </c>
      <c r="G3" s="11" t="inlineStr">
        <is>
          <t>Ist (Std.)</t>
        </is>
      </c>
      <c r="H3" s="11" t="inlineStr">
        <is>
          <t>Soll (Std.)</t>
        </is>
      </c>
      <c r="I3" s="11" t="inlineStr">
        <is>
          <t>Differenz</t>
        </is>
      </c>
      <c r="J3" s="11" t="inlineStr">
        <is>
          <t>Bemerkung</t>
        </is>
      </c>
      <c r="K3" s="11" t="inlineStr">
        <is>
          <t>Prüfung</t>
        </is>
      </c>
    </row>
    <row r="4">
      <c r="A4" s="35" t="n">
        <v>46539</v>
      </c>
      <c r="B4" s="36" t="inlineStr">
        <is>
          <t>Di</t>
        </is>
      </c>
      <c r="C4" s="5" t="n"/>
      <c r="D4" s="37" t="n"/>
      <c r="E4" s="37" t="n"/>
      <c r="F4" s="37" t="n"/>
      <c r="G4" s="38">
        <f>IF(OR(UPPER(C4)="U",UPPER(C4)="K"),H4,IF(AND(ISNUMBER(D4),ISNUMBER(E4)),ROUND((MOD(E4-D4,1)-N(F4))*24,2),0))</f>
        <v/>
      </c>
      <c r="H4" s="38">
        <f>INDEX(Einstellungen!$B$7:$B$13,2)</f>
        <v/>
      </c>
      <c r="I4" s="38">
        <f>IF(OR(ISNUMBER(D4),C4&lt;&gt;""),G4-H4,0)</f>
        <v/>
      </c>
      <c r="J4" s="12" t="n"/>
      <c r="K4" s="39">
        <f>IF(AND(ISNUMBER(D4),ISNUMBER(E4)),IF((MOD(E4-D4,1)-N(F4))*24&gt;10,"über 10 Std.",IF(AND((MOD(E4-D4,1)-N(F4))*24&gt;9,N(F4)*1440&lt;45),"Pause unter 45 Min.",IF(AND((MOD(E4-D4,1)-N(F4))*24&gt;6,N(F4)*1440&lt;30),"Pause unter 30 Min.",""))),"")</f>
        <v/>
      </c>
    </row>
    <row r="5">
      <c r="A5" s="35" t="n">
        <v>46540</v>
      </c>
      <c r="B5" s="36" t="inlineStr">
        <is>
          <t>Mi</t>
        </is>
      </c>
      <c r="C5" s="5" t="n"/>
      <c r="D5" s="37" t="n"/>
      <c r="E5" s="37" t="n"/>
      <c r="F5" s="37" t="n"/>
      <c r="G5" s="38">
        <f>IF(OR(UPPER(C5)="U",UPPER(C5)="K"),H5,IF(AND(ISNUMBER(D5),ISNUMBER(E5)),ROUND((MOD(E5-D5,1)-N(F5))*24,2),0))</f>
        <v/>
      </c>
      <c r="H5" s="38">
        <f>INDEX(Einstellungen!$B$7:$B$13,3)</f>
        <v/>
      </c>
      <c r="I5" s="38">
        <f>IF(OR(ISNUMBER(D5),C5&lt;&gt;""),G5-H5,0)</f>
        <v/>
      </c>
      <c r="J5" s="12" t="n"/>
      <c r="K5" s="39">
        <f>IF(AND(ISNUMBER(D5),ISNUMBER(E5)),IF((MOD(E5-D5,1)-N(F5))*24&gt;10,"über 10 Std.",IF(AND((MOD(E5-D5,1)-N(F5))*24&gt;9,N(F5)*1440&lt;45),"Pause unter 45 Min.",IF(AND((MOD(E5-D5,1)-N(F5))*24&gt;6,N(F5)*1440&lt;30),"Pause unter 30 Min.",""))),"")</f>
        <v/>
      </c>
    </row>
    <row r="6">
      <c r="A6" s="35" t="n">
        <v>46541</v>
      </c>
      <c r="B6" s="36" t="inlineStr">
        <is>
          <t>Do</t>
        </is>
      </c>
      <c r="C6" s="5" t="n"/>
      <c r="D6" s="37" t="n"/>
      <c r="E6" s="37" t="n"/>
      <c r="F6" s="37" t="n"/>
      <c r="G6" s="38">
        <f>IF(OR(UPPER(C6)="U",UPPER(C6)="K"),H6,IF(AND(ISNUMBER(D6),ISNUMBER(E6)),ROUND((MOD(E6-D6,1)-N(F6))*24,2),0))</f>
        <v/>
      </c>
      <c r="H6" s="38">
        <f>INDEX(Einstellungen!$B$7:$B$13,4)</f>
        <v/>
      </c>
      <c r="I6" s="38">
        <f>IF(OR(ISNUMBER(D6),C6&lt;&gt;""),G6-H6,0)</f>
        <v/>
      </c>
      <c r="J6" s="12" t="n"/>
      <c r="K6" s="39">
        <f>IF(AND(ISNUMBER(D6),ISNUMBER(E6)),IF((MOD(E6-D6,1)-N(F6))*24&gt;10,"über 10 Std.",IF(AND((MOD(E6-D6,1)-N(F6))*24&gt;9,N(F6)*1440&lt;45),"Pause unter 45 Min.",IF(AND((MOD(E6-D6,1)-N(F6))*24&gt;6,N(F6)*1440&lt;30),"Pause unter 30 Min.",""))),"")</f>
        <v/>
      </c>
    </row>
    <row r="7">
      <c r="A7" s="35" t="n">
        <v>46542</v>
      </c>
      <c r="B7" s="36" t="inlineStr">
        <is>
          <t>Fr</t>
        </is>
      </c>
      <c r="C7" s="5" t="n"/>
      <c r="D7" s="37" t="n"/>
      <c r="E7" s="37" t="n"/>
      <c r="F7" s="37" t="n"/>
      <c r="G7" s="38">
        <f>IF(OR(UPPER(C7)="U",UPPER(C7)="K"),H7,IF(AND(ISNUMBER(D7),ISNUMBER(E7)),ROUND((MOD(E7-D7,1)-N(F7))*24,2),0))</f>
        <v/>
      </c>
      <c r="H7" s="38">
        <f>INDEX(Einstellungen!$B$7:$B$13,5)</f>
        <v/>
      </c>
      <c r="I7" s="38">
        <f>IF(OR(ISNUMBER(D7),C7&lt;&gt;""),G7-H7,0)</f>
        <v/>
      </c>
      <c r="J7" s="12" t="n"/>
      <c r="K7" s="39">
        <f>IF(AND(ISNUMBER(D7),ISNUMBER(E7)),IF((MOD(E7-D7,1)-N(F7))*24&gt;10,"über 10 Std.",IF(AND((MOD(E7-D7,1)-N(F7))*24&gt;9,N(F7)*1440&lt;45),"Pause unter 45 Min.",IF(AND((MOD(E7-D7,1)-N(F7))*24&gt;6,N(F7)*1440&lt;30),"Pause unter 30 Min.",""))),"")</f>
        <v/>
      </c>
    </row>
    <row r="8">
      <c r="A8" s="29" t="n">
        <v>46543</v>
      </c>
      <c r="B8" s="30" t="inlineStr">
        <is>
          <t>Sa</t>
        </is>
      </c>
      <c r="C8" s="30" t="n"/>
      <c r="D8" s="31" t="n"/>
      <c r="E8" s="31" t="n"/>
      <c r="F8" s="31" t="n"/>
      <c r="G8" s="32">
        <f>IF(OR(UPPER(C8)="U",UPPER(C8)="K"),H8,IF(AND(ISNUMBER(D8),ISNUMBER(E8)),ROUND((MOD(E8-D8,1)-N(F8))*24,2),0))</f>
        <v/>
      </c>
      <c r="H8" s="32">
        <f>INDEX(Einstellungen!$B$7:$B$13,6)</f>
        <v/>
      </c>
      <c r="I8" s="32">
        <f>IF(OR(ISNUMBER(D8),C8&lt;&gt;""),G8-H8,0)</f>
        <v/>
      </c>
      <c r="J8" s="33" t="n"/>
      <c r="K8" s="34">
        <f>IF(AND(ISNUMBER(D8),ISNUMBER(E8)),IF((MOD(E8-D8,1)-N(F8))*24&gt;10,"über 10 Std.",IF(AND((MOD(E8-D8,1)-N(F8))*24&gt;9,N(F8)*1440&lt;45),"Pause unter 45 Min.",IF(AND((MOD(E8-D8,1)-N(F8))*24&gt;6,N(F8)*1440&lt;30),"Pause unter 30 Min.",""))),"")</f>
        <v/>
      </c>
    </row>
    <row r="9">
      <c r="A9" s="29" t="n">
        <v>46544</v>
      </c>
      <c r="B9" s="30" t="inlineStr">
        <is>
          <t>So</t>
        </is>
      </c>
      <c r="C9" s="30" t="n"/>
      <c r="D9" s="31" t="n"/>
      <c r="E9" s="31" t="n"/>
      <c r="F9" s="31" t="n"/>
      <c r="G9" s="32">
        <f>IF(OR(UPPER(C9)="U",UPPER(C9)="K"),H9,IF(AND(ISNUMBER(D9),ISNUMBER(E9)),ROUND((MOD(E9-D9,1)-N(F9))*24,2),0))</f>
        <v/>
      </c>
      <c r="H9" s="32">
        <f>INDEX(Einstellungen!$B$7:$B$13,7)</f>
        <v/>
      </c>
      <c r="I9" s="32">
        <f>IF(OR(ISNUMBER(D9),C9&lt;&gt;""),G9-H9,0)</f>
        <v/>
      </c>
      <c r="J9" s="33" t="n"/>
      <c r="K9" s="34">
        <f>IF(AND(ISNUMBER(D9),ISNUMBER(E9)),IF((MOD(E9-D9,1)-N(F9))*24&gt;10,"über 10 Std.",IF(AND((MOD(E9-D9,1)-N(F9))*24&gt;9,N(F9)*1440&lt;45),"Pause unter 45 Min.",IF(AND((MOD(E9-D9,1)-N(F9))*24&gt;6,N(F9)*1440&lt;30),"Pause unter 30 Min.",""))),"")</f>
        <v/>
      </c>
    </row>
    <row r="10">
      <c r="A10" s="35" t="n">
        <v>46545</v>
      </c>
      <c r="B10" s="36" t="inlineStr">
        <is>
          <t>Mo</t>
        </is>
      </c>
      <c r="C10" s="5" t="n"/>
      <c r="D10" s="37" t="n"/>
      <c r="E10" s="37" t="n"/>
      <c r="F10" s="37" t="n"/>
      <c r="G10" s="38">
        <f>IF(OR(UPPER(C10)="U",UPPER(C10)="K"),H10,IF(AND(ISNUMBER(D10),ISNUMBER(E10)),ROUND((MOD(E10-D10,1)-N(F10))*24,2),0))</f>
        <v/>
      </c>
      <c r="H10" s="38">
        <f>INDEX(Einstellungen!$B$7:$B$13,1)</f>
        <v/>
      </c>
      <c r="I10" s="38">
        <f>IF(OR(ISNUMBER(D10),C10&lt;&gt;""),G10-H10,0)</f>
        <v/>
      </c>
      <c r="J10" s="12" t="n"/>
      <c r="K10" s="39">
        <f>IF(AND(ISNUMBER(D10),ISNUMBER(E10)),IF((MOD(E10-D10,1)-N(F10))*24&gt;10,"über 10 Std.",IF(AND((MOD(E10-D10,1)-N(F10))*24&gt;9,N(F10)*1440&lt;45),"Pause unter 45 Min.",IF(AND((MOD(E10-D10,1)-N(F10))*24&gt;6,N(F10)*1440&lt;30),"Pause unter 30 Min.",""))),"")</f>
        <v/>
      </c>
    </row>
    <row r="11">
      <c r="A11" s="35" t="n">
        <v>46546</v>
      </c>
      <c r="B11" s="36" t="inlineStr">
        <is>
          <t>Di</t>
        </is>
      </c>
      <c r="C11" s="5" t="n"/>
      <c r="D11" s="37" t="n"/>
      <c r="E11" s="37" t="n"/>
      <c r="F11" s="37" t="n"/>
      <c r="G11" s="38">
        <f>IF(OR(UPPER(C11)="U",UPPER(C11)="K"),H11,IF(AND(ISNUMBER(D11),ISNUMBER(E11)),ROUND((MOD(E11-D11,1)-N(F11))*24,2),0))</f>
        <v/>
      </c>
      <c r="H11" s="38">
        <f>INDEX(Einstellungen!$B$7:$B$13,2)</f>
        <v/>
      </c>
      <c r="I11" s="38">
        <f>IF(OR(ISNUMBER(D11),C11&lt;&gt;""),G11-H11,0)</f>
        <v/>
      </c>
      <c r="J11" s="12" t="n"/>
      <c r="K11" s="39">
        <f>IF(AND(ISNUMBER(D11),ISNUMBER(E11)),IF((MOD(E11-D11,1)-N(F11))*24&gt;10,"über 10 Std.",IF(AND((MOD(E11-D11,1)-N(F11))*24&gt;9,N(F11)*1440&lt;45),"Pause unter 45 Min.",IF(AND((MOD(E11-D11,1)-N(F11))*24&gt;6,N(F11)*1440&lt;30),"Pause unter 30 Min.",""))),"")</f>
        <v/>
      </c>
    </row>
    <row r="12">
      <c r="A12" s="35" t="n">
        <v>46547</v>
      </c>
      <c r="B12" s="36" t="inlineStr">
        <is>
          <t>Mi</t>
        </is>
      </c>
      <c r="C12" s="5" t="n"/>
      <c r="D12" s="37" t="n"/>
      <c r="E12" s="37" t="n"/>
      <c r="F12" s="37" t="n"/>
      <c r="G12" s="38">
        <f>IF(OR(UPPER(C12)="U",UPPER(C12)="K"),H12,IF(AND(ISNUMBER(D12),ISNUMBER(E12)),ROUND((MOD(E12-D12,1)-N(F12))*24,2),0))</f>
        <v/>
      </c>
      <c r="H12" s="38">
        <f>INDEX(Einstellungen!$B$7:$B$13,3)</f>
        <v/>
      </c>
      <c r="I12" s="38">
        <f>IF(OR(ISNUMBER(D12),C12&lt;&gt;""),G12-H12,0)</f>
        <v/>
      </c>
      <c r="J12" s="12" t="n"/>
      <c r="K12" s="39">
        <f>IF(AND(ISNUMBER(D12),ISNUMBER(E12)),IF((MOD(E12-D12,1)-N(F12))*24&gt;10,"über 10 Std.",IF(AND((MOD(E12-D12,1)-N(F12))*24&gt;9,N(F12)*1440&lt;45),"Pause unter 45 Min.",IF(AND((MOD(E12-D12,1)-N(F12))*24&gt;6,N(F12)*1440&lt;30),"Pause unter 30 Min.",""))),"")</f>
        <v/>
      </c>
    </row>
    <row r="13">
      <c r="A13" s="35" t="n">
        <v>46548</v>
      </c>
      <c r="B13" s="36" t="inlineStr">
        <is>
          <t>Do</t>
        </is>
      </c>
      <c r="C13" s="5" t="n"/>
      <c r="D13" s="37" t="n"/>
      <c r="E13" s="37" t="n"/>
      <c r="F13" s="37" t="n"/>
      <c r="G13" s="38">
        <f>IF(OR(UPPER(C13)="U",UPPER(C13)="K"),H13,IF(AND(ISNUMBER(D13),ISNUMBER(E13)),ROUND((MOD(E13-D13,1)-N(F13))*24,2),0))</f>
        <v/>
      </c>
      <c r="H13" s="38">
        <f>INDEX(Einstellungen!$B$7:$B$13,4)</f>
        <v/>
      </c>
      <c r="I13" s="38">
        <f>IF(OR(ISNUMBER(D13),C13&lt;&gt;""),G13-H13,0)</f>
        <v/>
      </c>
      <c r="J13" s="12" t="n"/>
      <c r="K13" s="39">
        <f>IF(AND(ISNUMBER(D13),ISNUMBER(E13)),IF((MOD(E13-D13,1)-N(F13))*24&gt;10,"über 10 Std.",IF(AND((MOD(E13-D13,1)-N(F13))*24&gt;9,N(F13)*1440&lt;45),"Pause unter 45 Min.",IF(AND((MOD(E13-D13,1)-N(F13))*24&gt;6,N(F13)*1440&lt;30),"Pause unter 30 Min.",""))),"")</f>
        <v/>
      </c>
    </row>
    <row r="14">
      <c r="A14" s="35" t="n">
        <v>46549</v>
      </c>
      <c r="B14" s="36" t="inlineStr">
        <is>
          <t>Fr</t>
        </is>
      </c>
      <c r="C14" s="5" t="n"/>
      <c r="D14" s="37" t="n"/>
      <c r="E14" s="37" t="n"/>
      <c r="F14" s="37" t="n"/>
      <c r="G14" s="38">
        <f>IF(OR(UPPER(C14)="U",UPPER(C14)="K"),H14,IF(AND(ISNUMBER(D14),ISNUMBER(E14)),ROUND((MOD(E14-D14,1)-N(F14))*24,2),0))</f>
        <v/>
      </c>
      <c r="H14" s="38">
        <f>INDEX(Einstellungen!$B$7:$B$13,5)</f>
        <v/>
      </c>
      <c r="I14" s="38">
        <f>IF(OR(ISNUMBER(D14),C14&lt;&gt;""),G14-H14,0)</f>
        <v/>
      </c>
      <c r="J14" s="12" t="n"/>
      <c r="K14" s="39">
        <f>IF(AND(ISNUMBER(D14),ISNUMBER(E14)),IF((MOD(E14-D14,1)-N(F14))*24&gt;10,"über 10 Std.",IF(AND((MOD(E14-D14,1)-N(F14))*24&gt;9,N(F14)*1440&lt;45),"Pause unter 45 Min.",IF(AND((MOD(E14-D14,1)-N(F14))*24&gt;6,N(F14)*1440&lt;30),"Pause unter 30 Min.",""))),"")</f>
        <v/>
      </c>
    </row>
    <row r="15">
      <c r="A15" s="29" t="n">
        <v>46550</v>
      </c>
      <c r="B15" s="30" t="inlineStr">
        <is>
          <t>Sa</t>
        </is>
      </c>
      <c r="C15" s="30" t="n"/>
      <c r="D15" s="31" t="n"/>
      <c r="E15" s="31" t="n"/>
      <c r="F15" s="31" t="n"/>
      <c r="G15" s="32">
        <f>IF(OR(UPPER(C15)="U",UPPER(C15)="K"),H15,IF(AND(ISNUMBER(D15),ISNUMBER(E15)),ROUND((MOD(E15-D15,1)-N(F15))*24,2),0))</f>
        <v/>
      </c>
      <c r="H15" s="32">
        <f>INDEX(Einstellungen!$B$7:$B$13,6)</f>
        <v/>
      </c>
      <c r="I15" s="32">
        <f>IF(OR(ISNUMBER(D15),C15&lt;&gt;""),G15-H15,0)</f>
        <v/>
      </c>
      <c r="J15" s="33" t="n"/>
      <c r="K15" s="34">
        <f>IF(AND(ISNUMBER(D15),ISNUMBER(E15)),IF((MOD(E15-D15,1)-N(F15))*24&gt;10,"über 10 Std.",IF(AND((MOD(E15-D15,1)-N(F15))*24&gt;9,N(F15)*1440&lt;45),"Pause unter 45 Min.",IF(AND((MOD(E15-D15,1)-N(F15))*24&gt;6,N(F15)*1440&lt;30),"Pause unter 30 Min.",""))),"")</f>
        <v/>
      </c>
    </row>
    <row r="16">
      <c r="A16" s="29" t="n">
        <v>46551</v>
      </c>
      <c r="B16" s="30" t="inlineStr">
        <is>
          <t>So</t>
        </is>
      </c>
      <c r="C16" s="30" t="n"/>
      <c r="D16" s="31" t="n"/>
      <c r="E16" s="31" t="n"/>
      <c r="F16" s="31" t="n"/>
      <c r="G16" s="32">
        <f>IF(OR(UPPER(C16)="U",UPPER(C16)="K"),H16,IF(AND(ISNUMBER(D16),ISNUMBER(E16)),ROUND((MOD(E16-D16,1)-N(F16))*24,2),0))</f>
        <v/>
      </c>
      <c r="H16" s="32">
        <f>INDEX(Einstellungen!$B$7:$B$13,7)</f>
        <v/>
      </c>
      <c r="I16" s="32">
        <f>IF(OR(ISNUMBER(D16),C16&lt;&gt;""),G16-H16,0)</f>
        <v/>
      </c>
      <c r="J16" s="33" t="n"/>
      <c r="K16" s="34">
        <f>IF(AND(ISNUMBER(D16),ISNUMBER(E16)),IF((MOD(E16-D16,1)-N(F16))*24&gt;10,"über 10 Std.",IF(AND((MOD(E16-D16,1)-N(F16))*24&gt;9,N(F16)*1440&lt;45),"Pause unter 45 Min.",IF(AND((MOD(E16-D16,1)-N(F16))*24&gt;6,N(F16)*1440&lt;30),"Pause unter 30 Min.",""))),"")</f>
        <v/>
      </c>
    </row>
    <row r="17">
      <c r="A17" s="35" t="n">
        <v>46552</v>
      </c>
      <c r="B17" s="36" t="inlineStr">
        <is>
          <t>Mo</t>
        </is>
      </c>
      <c r="C17" s="5" t="n"/>
      <c r="D17" s="37" t="n"/>
      <c r="E17" s="37" t="n"/>
      <c r="F17" s="37" t="n"/>
      <c r="G17" s="38">
        <f>IF(OR(UPPER(C17)="U",UPPER(C17)="K"),H17,IF(AND(ISNUMBER(D17),ISNUMBER(E17)),ROUND((MOD(E17-D17,1)-N(F17))*24,2),0))</f>
        <v/>
      </c>
      <c r="H17" s="38">
        <f>INDEX(Einstellungen!$B$7:$B$13,1)</f>
        <v/>
      </c>
      <c r="I17" s="38">
        <f>IF(OR(ISNUMBER(D17),C17&lt;&gt;""),G17-H17,0)</f>
        <v/>
      </c>
      <c r="J17" s="12" t="n"/>
      <c r="K17" s="39">
        <f>IF(AND(ISNUMBER(D17),ISNUMBER(E17)),IF((MOD(E17-D17,1)-N(F17))*24&gt;10,"über 10 Std.",IF(AND((MOD(E17-D17,1)-N(F17))*24&gt;9,N(F17)*1440&lt;45),"Pause unter 45 Min.",IF(AND((MOD(E17-D17,1)-N(F17))*24&gt;6,N(F17)*1440&lt;30),"Pause unter 30 Min.",""))),"")</f>
        <v/>
      </c>
    </row>
    <row r="18">
      <c r="A18" s="35" t="n">
        <v>46553</v>
      </c>
      <c r="B18" s="36" t="inlineStr">
        <is>
          <t>Di</t>
        </is>
      </c>
      <c r="C18" s="5" t="n"/>
      <c r="D18" s="37" t="n"/>
      <c r="E18" s="37" t="n"/>
      <c r="F18" s="37" t="n"/>
      <c r="G18" s="38">
        <f>IF(OR(UPPER(C18)="U",UPPER(C18)="K"),H18,IF(AND(ISNUMBER(D18),ISNUMBER(E18)),ROUND((MOD(E18-D18,1)-N(F18))*24,2),0))</f>
        <v/>
      </c>
      <c r="H18" s="38">
        <f>INDEX(Einstellungen!$B$7:$B$13,2)</f>
        <v/>
      </c>
      <c r="I18" s="38">
        <f>IF(OR(ISNUMBER(D18),C18&lt;&gt;""),G18-H18,0)</f>
        <v/>
      </c>
      <c r="J18" s="12" t="n"/>
      <c r="K18" s="39">
        <f>IF(AND(ISNUMBER(D18),ISNUMBER(E18)),IF((MOD(E18-D18,1)-N(F18))*24&gt;10,"über 10 Std.",IF(AND((MOD(E18-D18,1)-N(F18))*24&gt;9,N(F18)*1440&lt;45),"Pause unter 45 Min.",IF(AND((MOD(E18-D18,1)-N(F18))*24&gt;6,N(F18)*1440&lt;30),"Pause unter 30 Min.",""))),"")</f>
        <v/>
      </c>
    </row>
    <row r="19">
      <c r="A19" s="35" t="n">
        <v>46554</v>
      </c>
      <c r="B19" s="36" t="inlineStr">
        <is>
          <t>Mi</t>
        </is>
      </c>
      <c r="C19" s="5" t="n"/>
      <c r="D19" s="37" t="n"/>
      <c r="E19" s="37" t="n"/>
      <c r="F19" s="37" t="n"/>
      <c r="G19" s="38">
        <f>IF(OR(UPPER(C19)="U",UPPER(C19)="K"),H19,IF(AND(ISNUMBER(D19),ISNUMBER(E19)),ROUND((MOD(E19-D19,1)-N(F19))*24,2),0))</f>
        <v/>
      </c>
      <c r="H19" s="38">
        <f>INDEX(Einstellungen!$B$7:$B$13,3)</f>
        <v/>
      </c>
      <c r="I19" s="38">
        <f>IF(OR(ISNUMBER(D19),C19&lt;&gt;""),G19-H19,0)</f>
        <v/>
      </c>
      <c r="J19" s="12" t="n"/>
      <c r="K19" s="39">
        <f>IF(AND(ISNUMBER(D19),ISNUMBER(E19)),IF((MOD(E19-D19,1)-N(F19))*24&gt;10,"über 10 Std.",IF(AND((MOD(E19-D19,1)-N(F19))*24&gt;9,N(F19)*1440&lt;45),"Pause unter 45 Min.",IF(AND((MOD(E19-D19,1)-N(F19))*24&gt;6,N(F19)*1440&lt;30),"Pause unter 30 Min.",""))),"")</f>
        <v/>
      </c>
    </row>
    <row r="20">
      <c r="A20" s="35" t="n">
        <v>46555</v>
      </c>
      <c r="B20" s="36" t="inlineStr">
        <is>
          <t>Do</t>
        </is>
      </c>
      <c r="C20" s="5" t="n"/>
      <c r="D20" s="37" t="n"/>
      <c r="E20" s="37" t="n"/>
      <c r="F20" s="37" t="n"/>
      <c r="G20" s="38">
        <f>IF(OR(UPPER(C20)="U",UPPER(C20)="K"),H20,IF(AND(ISNUMBER(D20),ISNUMBER(E20)),ROUND((MOD(E20-D20,1)-N(F20))*24,2),0))</f>
        <v/>
      </c>
      <c r="H20" s="38">
        <f>INDEX(Einstellungen!$B$7:$B$13,4)</f>
        <v/>
      </c>
      <c r="I20" s="38">
        <f>IF(OR(ISNUMBER(D20),C20&lt;&gt;""),G20-H20,0)</f>
        <v/>
      </c>
      <c r="J20" s="12" t="n"/>
      <c r="K20" s="39">
        <f>IF(AND(ISNUMBER(D20),ISNUMBER(E20)),IF((MOD(E20-D20,1)-N(F20))*24&gt;10,"über 10 Std.",IF(AND((MOD(E20-D20,1)-N(F20))*24&gt;9,N(F20)*1440&lt;45),"Pause unter 45 Min.",IF(AND((MOD(E20-D20,1)-N(F20))*24&gt;6,N(F20)*1440&lt;30),"Pause unter 30 Min.",""))),"")</f>
        <v/>
      </c>
    </row>
    <row r="21">
      <c r="A21" s="35" t="n">
        <v>46556</v>
      </c>
      <c r="B21" s="36" t="inlineStr">
        <is>
          <t>Fr</t>
        </is>
      </c>
      <c r="C21" s="5" t="n"/>
      <c r="D21" s="37" t="n"/>
      <c r="E21" s="37" t="n"/>
      <c r="F21" s="37" t="n"/>
      <c r="G21" s="38">
        <f>IF(OR(UPPER(C21)="U",UPPER(C21)="K"),H21,IF(AND(ISNUMBER(D21),ISNUMBER(E21)),ROUND((MOD(E21-D21,1)-N(F21))*24,2),0))</f>
        <v/>
      </c>
      <c r="H21" s="38">
        <f>INDEX(Einstellungen!$B$7:$B$13,5)</f>
        <v/>
      </c>
      <c r="I21" s="38">
        <f>IF(OR(ISNUMBER(D21),C21&lt;&gt;""),G21-H21,0)</f>
        <v/>
      </c>
      <c r="J21" s="12" t="n"/>
      <c r="K21" s="39">
        <f>IF(AND(ISNUMBER(D21),ISNUMBER(E21)),IF((MOD(E21-D21,1)-N(F21))*24&gt;10,"über 10 Std.",IF(AND((MOD(E21-D21,1)-N(F21))*24&gt;9,N(F21)*1440&lt;45),"Pause unter 45 Min.",IF(AND((MOD(E21-D21,1)-N(F21))*24&gt;6,N(F21)*1440&lt;30),"Pause unter 30 Min.",""))),"")</f>
        <v/>
      </c>
    </row>
    <row r="22">
      <c r="A22" s="29" t="n">
        <v>46557</v>
      </c>
      <c r="B22" s="30" t="inlineStr">
        <is>
          <t>Sa</t>
        </is>
      </c>
      <c r="C22" s="30" t="n"/>
      <c r="D22" s="31" t="n"/>
      <c r="E22" s="31" t="n"/>
      <c r="F22" s="31" t="n"/>
      <c r="G22" s="32">
        <f>IF(OR(UPPER(C22)="U",UPPER(C22)="K"),H22,IF(AND(ISNUMBER(D22),ISNUMBER(E22)),ROUND((MOD(E22-D22,1)-N(F22))*24,2),0))</f>
        <v/>
      </c>
      <c r="H22" s="32">
        <f>INDEX(Einstellungen!$B$7:$B$13,6)</f>
        <v/>
      </c>
      <c r="I22" s="32">
        <f>IF(OR(ISNUMBER(D22),C22&lt;&gt;""),G22-H22,0)</f>
        <v/>
      </c>
      <c r="J22" s="33" t="n"/>
      <c r="K22" s="34">
        <f>IF(AND(ISNUMBER(D22),ISNUMBER(E22)),IF((MOD(E22-D22,1)-N(F22))*24&gt;10,"über 10 Std.",IF(AND((MOD(E22-D22,1)-N(F22))*24&gt;9,N(F22)*1440&lt;45),"Pause unter 45 Min.",IF(AND((MOD(E22-D22,1)-N(F22))*24&gt;6,N(F22)*1440&lt;30),"Pause unter 30 Min.",""))),"")</f>
        <v/>
      </c>
    </row>
    <row r="23">
      <c r="A23" s="29" t="n">
        <v>46558</v>
      </c>
      <c r="B23" s="30" t="inlineStr">
        <is>
          <t>So</t>
        </is>
      </c>
      <c r="C23" s="30" t="n"/>
      <c r="D23" s="31" t="n"/>
      <c r="E23" s="31" t="n"/>
      <c r="F23" s="31" t="n"/>
      <c r="G23" s="32">
        <f>IF(OR(UPPER(C23)="U",UPPER(C23)="K"),H23,IF(AND(ISNUMBER(D23),ISNUMBER(E23)),ROUND((MOD(E23-D23,1)-N(F23))*24,2),0))</f>
        <v/>
      </c>
      <c r="H23" s="32">
        <f>INDEX(Einstellungen!$B$7:$B$13,7)</f>
        <v/>
      </c>
      <c r="I23" s="32">
        <f>IF(OR(ISNUMBER(D23),C23&lt;&gt;""),G23-H23,0)</f>
        <v/>
      </c>
      <c r="J23" s="33" t="n"/>
      <c r="K23" s="34">
        <f>IF(AND(ISNUMBER(D23),ISNUMBER(E23)),IF((MOD(E23-D23,1)-N(F23))*24&gt;10,"über 10 Std.",IF(AND((MOD(E23-D23,1)-N(F23))*24&gt;9,N(F23)*1440&lt;45),"Pause unter 45 Min.",IF(AND((MOD(E23-D23,1)-N(F23))*24&gt;6,N(F23)*1440&lt;30),"Pause unter 30 Min.",""))),"")</f>
        <v/>
      </c>
    </row>
    <row r="24">
      <c r="A24" s="35" t="n">
        <v>46559</v>
      </c>
      <c r="B24" s="36" t="inlineStr">
        <is>
          <t>Mo</t>
        </is>
      </c>
      <c r="C24" s="5" t="n"/>
      <c r="D24" s="37" t="n"/>
      <c r="E24" s="37" t="n"/>
      <c r="F24" s="37" t="n"/>
      <c r="G24" s="38">
        <f>IF(OR(UPPER(C24)="U",UPPER(C24)="K"),H24,IF(AND(ISNUMBER(D24),ISNUMBER(E24)),ROUND((MOD(E24-D24,1)-N(F24))*24,2),0))</f>
        <v/>
      </c>
      <c r="H24" s="38">
        <f>INDEX(Einstellungen!$B$7:$B$13,1)</f>
        <v/>
      </c>
      <c r="I24" s="38">
        <f>IF(OR(ISNUMBER(D24),C24&lt;&gt;""),G24-H24,0)</f>
        <v/>
      </c>
      <c r="J24" s="12" t="n"/>
      <c r="K24" s="39">
        <f>IF(AND(ISNUMBER(D24),ISNUMBER(E24)),IF((MOD(E24-D24,1)-N(F24))*24&gt;10,"über 10 Std.",IF(AND((MOD(E24-D24,1)-N(F24))*24&gt;9,N(F24)*1440&lt;45),"Pause unter 45 Min.",IF(AND((MOD(E24-D24,1)-N(F24))*24&gt;6,N(F24)*1440&lt;30),"Pause unter 30 Min.",""))),"")</f>
        <v/>
      </c>
    </row>
    <row r="25">
      <c r="A25" s="35" t="n">
        <v>46560</v>
      </c>
      <c r="B25" s="36" t="inlineStr">
        <is>
          <t>Di</t>
        </is>
      </c>
      <c r="C25" s="5" t="n"/>
      <c r="D25" s="37" t="n"/>
      <c r="E25" s="37" t="n"/>
      <c r="F25" s="37" t="n"/>
      <c r="G25" s="38">
        <f>IF(OR(UPPER(C25)="U",UPPER(C25)="K"),H25,IF(AND(ISNUMBER(D25),ISNUMBER(E25)),ROUND((MOD(E25-D25,1)-N(F25))*24,2),0))</f>
        <v/>
      </c>
      <c r="H25" s="38">
        <f>INDEX(Einstellungen!$B$7:$B$13,2)</f>
        <v/>
      </c>
      <c r="I25" s="38">
        <f>IF(OR(ISNUMBER(D25),C25&lt;&gt;""),G25-H25,0)</f>
        <v/>
      </c>
      <c r="J25" s="12" t="n"/>
      <c r="K25" s="39">
        <f>IF(AND(ISNUMBER(D25),ISNUMBER(E25)),IF((MOD(E25-D25,1)-N(F25))*24&gt;10,"über 10 Std.",IF(AND((MOD(E25-D25,1)-N(F25))*24&gt;9,N(F25)*1440&lt;45),"Pause unter 45 Min.",IF(AND((MOD(E25-D25,1)-N(F25))*24&gt;6,N(F25)*1440&lt;30),"Pause unter 30 Min.",""))),"")</f>
        <v/>
      </c>
    </row>
    <row r="26">
      <c r="A26" s="35" t="n">
        <v>46561</v>
      </c>
      <c r="B26" s="36" t="inlineStr">
        <is>
          <t>Mi</t>
        </is>
      </c>
      <c r="C26" s="5" t="n"/>
      <c r="D26" s="37" t="n"/>
      <c r="E26" s="37" t="n"/>
      <c r="F26" s="37" t="n"/>
      <c r="G26" s="38">
        <f>IF(OR(UPPER(C26)="U",UPPER(C26)="K"),H26,IF(AND(ISNUMBER(D26),ISNUMBER(E26)),ROUND((MOD(E26-D26,1)-N(F26))*24,2),0))</f>
        <v/>
      </c>
      <c r="H26" s="38">
        <f>INDEX(Einstellungen!$B$7:$B$13,3)</f>
        <v/>
      </c>
      <c r="I26" s="38">
        <f>IF(OR(ISNUMBER(D26),C26&lt;&gt;""),G26-H26,0)</f>
        <v/>
      </c>
      <c r="J26" s="12" t="n"/>
      <c r="K26" s="39">
        <f>IF(AND(ISNUMBER(D26),ISNUMBER(E26)),IF((MOD(E26-D26,1)-N(F26))*24&gt;10,"über 10 Std.",IF(AND((MOD(E26-D26,1)-N(F26))*24&gt;9,N(F26)*1440&lt;45),"Pause unter 45 Min.",IF(AND((MOD(E26-D26,1)-N(F26))*24&gt;6,N(F26)*1440&lt;30),"Pause unter 30 Min.",""))),"")</f>
        <v/>
      </c>
    </row>
    <row r="27">
      <c r="A27" s="35" t="n">
        <v>46562</v>
      </c>
      <c r="B27" s="36" t="inlineStr">
        <is>
          <t>Do</t>
        </is>
      </c>
      <c r="C27" s="5" t="n"/>
      <c r="D27" s="37" t="n"/>
      <c r="E27" s="37" t="n"/>
      <c r="F27" s="37" t="n"/>
      <c r="G27" s="38">
        <f>IF(OR(UPPER(C27)="U",UPPER(C27)="K"),H27,IF(AND(ISNUMBER(D27),ISNUMBER(E27)),ROUND((MOD(E27-D27,1)-N(F27))*24,2),0))</f>
        <v/>
      </c>
      <c r="H27" s="38">
        <f>INDEX(Einstellungen!$B$7:$B$13,4)</f>
        <v/>
      </c>
      <c r="I27" s="38">
        <f>IF(OR(ISNUMBER(D27),C27&lt;&gt;""),G27-H27,0)</f>
        <v/>
      </c>
      <c r="J27" s="12" t="n"/>
      <c r="K27" s="39">
        <f>IF(AND(ISNUMBER(D27),ISNUMBER(E27)),IF((MOD(E27-D27,1)-N(F27))*24&gt;10,"über 10 Std.",IF(AND((MOD(E27-D27,1)-N(F27))*24&gt;9,N(F27)*1440&lt;45),"Pause unter 45 Min.",IF(AND((MOD(E27-D27,1)-N(F27))*24&gt;6,N(F27)*1440&lt;30),"Pause unter 30 Min.",""))),"")</f>
        <v/>
      </c>
    </row>
    <row r="28">
      <c r="A28" s="35" t="n">
        <v>46563</v>
      </c>
      <c r="B28" s="36" t="inlineStr">
        <is>
          <t>Fr</t>
        </is>
      </c>
      <c r="C28" s="5" t="n"/>
      <c r="D28" s="37" t="n"/>
      <c r="E28" s="37" t="n"/>
      <c r="F28" s="37" t="n"/>
      <c r="G28" s="38">
        <f>IF(OR(UPPER(C28)="U",UPPER(C28)="K"),H28,IF(AND(ISNUMBER(D28),ISNUMBER(E28)),ROUND((MOD(E28-D28,1)-N(F28))*24,2),0))</f>
        <v/>
      </c>
      <c r="H28" s="38">
        <f>INDEX(Einstellungen!$B$7:$B$13,5)</f>
        <v/>
      </c>
      <c r="I28" s="38">
        <f>IF(OR(ISNUMBER(D28),C28&lt;&gt;""),G28-H28,0)</f>
        <v/>
      </c>
      <c r="J28" s="12" t="n"/>
      <c r="K28" s="39">
        <f>IF(AND(ISNUMBER(D28),ISNUMBER(E28)),IF((MOD(E28-D28,1)-N(F28))*24&gt;10,"über 10 Std.",IF(AND((MOD(E28-D28,1)-N(F28))*24&gt;9,N(F28)*1440&lt;45),"Pause unter 45 Min.",IF(AND((MOD(E28-D28,1)-N(F28))*24&gt;6,N(F28)*1440&lt;30),"Pause unter 30 Min.",""))),"")</f>
        <v/>
      </c>
    </row>
    <row r="29">
      <c r="A29" s="29" t="n">
        <v>46564</v>
      </c>
      <c r="B29" s="30" t="inlineStr">
        <is>
          <t>Sa</t>
        </is>
      </c>
      <c r="C29" s="30" t="n"/>
      <c r="D29" s="31" t="n"/>
      <c r="E29" s="31" t="n"/>
      <c r="F29" s="31" t="n"/>
      <c r="G29" s="32">
        <f>IF(OR(UPPER(C29)="U",UPPER(C29)="K"),H29,IF(AND(ISNUMBER(D29),ISNUMBER(E29)),ROUND((MOD(E29-D29,1)-N(F29))*24,2),0))</f>
        <v/>
      </c>
      <c r="H29" s="32">
        <f>INDEX(Einstellungen!$B$7:$B$13,6)</f>
        <v/>
      </c>
      <c r="I29" s="32">
        <f>IF(OR(ISNUMBER(D29),C29&lt;&gt;""),G29-H29,0)</f>
        <v/>
      </c>
      <c r="J29" s="33" t="n"/>
      <c r="K29" s="34">
        <f>IF(AND(ISNUMBER(D29),ISNUMBER(E29)),IF((MOD(E29-D29,1)-N(F29))*24&gt;10,"über 10 Std.",IF(AND((MOD(E29-D29,1)-N(F29))*24&gt;9,N(F29)*1440&lt;45),"Pause unter 45 Min.",IF(AND((MOD(E29-D29,1)-N(F29))*24&gt;6,N(F29)*1440&lt;30),"Pause unter 30 Min.",""))),"")</f>
        <v/>
      </c>
    </row>
    <row r="30">
      <c r="A30" s="29" t="n">
        <v>46565</v>
      </c>
      <c r="B30" s="30" t="inlineStr">
        <is>
          <t>So</t>
        </is>
      </c>
      <c r="C30" s="30" t="n"/>
      <c r="D30" s="31" t="n"/>
      <c r="E30" s="31" t="n"/>
      <c r="F30" s="31" t="n"/>
      <c r="G30" s="32">
        <f>IF(OR(UPPER(C30)="U",UPPER(C30)="K"),H30,IF(AND(ISNUMBER(D30),ISNUMBER(E30)),ROUND((MOD(E30-D30,1)-N(F30))*24,2),0))</f>
        <v/>
      </c>
      <c r="H30" s="32">
        <f>INDEX(Einstellungen!$B$7:$B$13,7)</f>
        <v/>
      </c>
      <c r="I30" s="32">
        <f>IF(OR(ISNUMBER(D30),C30&lt;&gt;""),G30-H30,0)</f>
        <v/>
      </c>
      <c r="J30" s="33" t="n"/>
      <c r="K30" s="34">
        <f>IF(AND(ISNUMBER(D30),ISNUMBER(E30)),IF((MOD(E30-D30,1)-N(F30))*24&gt;10,"über 10 Std.",IF(AND((MOD(E30-D30,1)-N(F30))*24&gt;9,N(F30)*1440&lt;45),"Pause unter 45 Min.",IF(AND((MOD(E30-D30,1)-N(F30))*24&gt;6,N(F30)*1440&lt;30),"Pause unter 30 Min.",""))),"")</f>
        <v/>
      </c>
    </row>
    <row r="31">
      <c r="A31" s="35" t="n">
        <v>46566</v>
      </c>
      <c r="B31" s="36" t="inlineStr">
        <is>
          <t>Mo</t>
        </is>
      </c>
      <c r="C31" s="5" t="n"/>
      <c r="D31" s="37" t="n"/>
      <c r="E31" s="37" t="n"/>
      <c r="F31" s="37" t="n"/>
      <c r="G31" s="38">
        <f>IF(OR(UPPER(C31)="U",UPPER(C31)="K"),H31,IF(AND(ISNUMBER(D31),ISNUMBER(E31)),ROUND((MOD(E31-D31,1)-N(F31))*24,2),0))</f>
        <v/>
      </c>
      <c r="H31" s="38">
        <f>INDEX(Einstellungen!$B$7:$B$13,1)</f>
        <v/>
      </c>
      <c r="I31" s="38">
        <f>IF(OR(ISNUMBER(D31),C31&lt;&gt;""),G31-H31,0)</f>
        <v/>
      </c>
      <c r="J31" s="12" t="n"/>
      <c r="K31" s="39">
        <f>IF(AND(ISNUMBER(D31),ISNUMBER(E31)),IF((MOD(E31-D31,1)-N(F31))*24&gt;10,"über 10 Std.",IF(AND((MOD(E31-D31,1)-N(F31))*24&gt;9,N(F31)*1440&lt;45),"Pause unter 45 Min.",IF(AND((MOD(E31-D31,1)-N(F31))*24&gt;6,N(F31)*1440&lt;30),"Pause unter 30 Min.",""))),"")</f>
        <v/>
      </c>
    </row>
    <row r="32">
      <c r="A32" s="35" t="n">
        <v>46567</v>
      </c>
      <c r="B32" s="36" t="inlineStr">
        <is>
          <t>Di</t>
        </is>
      </c>
      <c r="C32" s="5" t="n"/>
      <c r="D32" s="37" t="n"/>
      <c r="E32" s="37" t="n"/>
      <c r="F32" s="37" t="n"/>
      <c r="G32" s="38">
        <f>IF(OR(UPPER(C32)="U",UPPER(C32)="K"),H32,IF(AND(ISNUMBER(D32),ISNUMBER(E32)),ROUND((MOD(E32-D32,1)-N(F32))*24,2),0))</f>
        <v/>
      </c>
      <c r="H32" s="38">
        <f>INDEX(Einstellungen!$B$7:$B$13,2)</f>
        <v/>
      </c>
      <c r="I32" s="38">
        <f>IF(OR(ISNUMBER(D32),C32&lt;&gt;""),G32-H32,0)</f>
        <v/>
      </c>
      <c r="J32" s="12" t="n"/>
      <c r="K32" s="39">
        <f>IF(AND(ISNUMBER(D32),ISNUMBER(E32)),IF((MOD(E32-D32,1)-N(F32))*24&gt;10,"über 10 Std.",IF(AND((MOD(E32-D32,1)-N(F32))*24&gt;9,N(F32)*1440&lt;45),"Pause unter 45 Min.",IF(AND((MOD(E32-D32,1)-N(F32))*24&gt;6,N(F32)*1440&lt;30),"Pause unter 30 Min.",""))),"")</f>
        <v/>
      </c>
    </row>
    <row r="33">
      <c r="A33" s="35" t="n">
        <v>46568</v>
      </c>
      <c r="B33" s="36" t="inlineStr">
        <is>
          <t>Mi</t>
        </is>
      </c>
      <c r="C33" s="5" t="n"/>
      <c r="D33" s="37" t="n"/>
      <c r="E33" s="37" t="n"/>
      <c r="F33" s="37" t="n"/>
      <c r="G33" s="38">
        <f>IF(OR(UPPER(C33)="U",UPPER(C33)="K"),H33,IF(AND(ISNUMBER(D33),ISNUMBER(E33)),ROUND((MOD(E33-D33,1)-N(F33))*24,2),0))</f>
        <v/>
      </c>
      <c r="H33" s="38">
        <f>INDEX(Einstellungen!$B$7:$B$13,3)</f>
        <v/>
      </c>
      <c r="I33" s="38">
        <f>IF(OR(ISNUMBER(D33),C33&lt;&gt;""),G33-H33,0)</f>
        <v/>
      </c>
      <c r="J33" s="12" t="n"/>
      <c r="K33" s="39">
        <f>IF(AND(ISNUMBER(D33),ISNUMBER(E33)),IF((MOD(E33-D33,1)-N(F33))*24&gt;10,"über 10 Std.",IF(AND((MOD(E33-D33,1)-N(F33))*24&gt;9,N(F33)*1440&lt;45),"Pause unter 45 Min.",IF(AND((MOD(E33-D33,1)-N(F33))*24&gt;6,N(F33)*1440&lt;30),"Pause unter 30 Min.",""))),"")</f>
        <v/>
      </c>
    </row>
    <row r="35">
      <c r="A35" s="4" t="inlineStr">
        <is>
          <t>Ist-Stunden</t>
        </is>
      </c>
      <c r="D35" s="17">
        <f>SUM(G4:G33)</f>
        <v/>
      </c>
    </row>
    <row r="36">
      <c r="A36" s="4" t="inlineStr">
        <is>
          <t>Soll (ganzer Monat)</t>
        </is>
      </c>
      <c r="D36" s="17">
        <f>SUM(H4:H33)</f>
        <v/>
      </c>
    </row>
    <row r="37">
      <c r="A37" s="4" t="inlineStr">
        <is>
          <t>Differenz (erfasste Tage)</t>
        </is>
      </c>
      <c r="D37" s="18">
        <f>SUM(I4:I33)</f>
        <v/>
      </c>
    </row>
    <row r="38">
      <c r="A38" s="4" t="inlineStr">
        <is>
          <t>Urlaubstage</t>
        </is>
      </c>
      <c r="D38" s="19">
        <f>COUNTIF(C4:C33,"U")</f>
        <v/>
      </c>
    </row>
    <row r="39">
      <c r="A39" s="4" t="inlineStr">
        <is>
          <t>Kranktage</t>
        </is>
      </c>
      <c r="D39" s="19">
        <f>COUNTIF(C4:C33,"K")</f>
        <v/>
      </c>
    </row>
  </sheetData>
  <conditionalFormatting sqref="I4:I33">
    <cfRule type="expression" priority="1" dxfId="0">
      <formula>I4&lt;0</formula>
    </cfRule>
  </conditionalFormatting>
  <dataValidations count="1">
    <dataValidation sqref="C4 C5 C6 C7 C8 C9 C10 C11 C12 C13 C14 C15 C16 C17 C18 C19 C20 C21 C22 C23 C24 C25 C26 C27 C28 C29 C30 C31 C32 C33" showDropDown="0" showInputMessage="0" showErrorMessage="0" allowBlank="1" type="list">
      <formula1>"U,K,G"</formula1>
    </dataValidation>
  </dataValidations>
  <pageMargins left="0.75" right="0.75" top="1" bottom="1" header="0.5" footer="0.5"/>
  <pageSetup orientation="portrait" paperSize="9" fitToHeight="1" fitToWidth="1"/>
  <headerFooter>
    <oddHeader/>
    <oddFooter>&amp;CArbeitszeiterfassung 2027 · kniffwerk.de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K40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5" customWidth="1" min="2" max="2"/>
    <col width="6" customWidth="1" min="3" max="3"/>
    <col width="9" customWidth="1" min="4" max="4"/>
    <col width="9" customWidth="1" min="5" max="5"/>
    <col width="9" customWidth="1" min="6" max="6"/>
    <col width="10" customWidth="1" min="7" max="7"/>
    <col width="10" customWidth="1" min="8" max="8"/>
    <col width="10" customWidth="1" min="9" max="9"/>
    <col width="30" customWidth="1" min="10" max="10"/>
    <col width="22" customWidth="1" min="11" max="11"/>
  </cols>
  <sheetData>
    <row r="1">
      <c r="A1" s="10" t="inlineStr">
        <is>
          <t>Juli 2027</t>
        </is>
      </c>
      <c r="D1" s="22">
        <f>Einstellungen!B4</f>
        <v/>
      </c>
    </row>
    <row r="3">
      <c r="A3" s="11" t="inlineStr">
        <is>
          <t>Datum</t>
        </is>
      </c>
      <c r="B3" s="11" t="inlineStr">
        <is>
          <t>Tag</t>
        </is>
      </c>
      <c r="C3" s="11" t="inlineStr">
        <is>
          <t>Art</t>
        </is>
      </c>
      <c r="D3" s="11" t="inlineStr">
        <is>
          <t>Beginn</t>
        </is>
      </c>
      <c r="E3" s="11" t="inlineStr">
        <is>
          <t>Ende</t>
        </is>
      </c>
      <c r="F3" s="11" t="inlineStr">
        <is>
          <t>Pause</t>
        </is>
      </c>
      <c r="G3" s="11" t="inlineStr">
        <is>
          <t>Ist (Std.)</t>
        </is>
      </c>
      <c r="H3" s="11" t="inlineStr">
        <is>
          <t>Soll (Std.)</t>
        </is>
      </c>
      <c r="I3" s="11" t="inlineStr">
        <is>
          <t>Differenz</t>
        </is>
      </c>
      <c r="J3" s="11" t="inlineStr">
        <is>
          <t>Bemerkung</t>
        </is>
      </c>
      <c r="K3" s="11" t="inlineStr">
        <is>
          <t>Prüfung</t>
        </is>
      </c>
    </row>
    <row r="4">
      <c r="A4" s="35" t="n">
        <v>46569</v>
      </c>
      <c r="B4" s="36" t="inlineStr">
        <is>
          <t>Do</t>
        </is>
      </c>
      <c r="C4" s="5" t="n"/>
      <c r="D4" s="37" t="n"/>
      <c r="E4" s="37" t="n"/>
      <c r="F4" s="37" t="n"/>
      <c r="G4" s="38">
        <f>IF(OR(UPPER(C4)="U",UPPER(C4)="K"),H4,IF(AND(ISNUMBER(D4),ISNUMBER(E4)),ROUND((MOD(E4-D4,1)-N(F4))*24,2),0))</f>
        <v/>
      </c>
      <c r="H4" s="38">
        <f>INDEX(Einstellungen!$B$7:$B$13,4)</f>
        <v/>
      </c>
      <c r="I4" s="38">
        <f>IF(OR(ISNUMBER(D4),C4&lt;&gt;""),G4-H4,0)</f>
        <v/>
      </c>
      <c r="J4" s="12" t="n"/>
      <c r="K4" s="39">
        <f>IF(AND(ISNUMBER(D4),ISNUMBER(E4)),IF((MOD(E4-D4,1)-N(F4))*24&gt;10,"über 10 Std.",IF(AND((MOD(E4-D4,1)-N(F4))*24&gt;9,N(F4)*1440&lt;45),"Pause unter 45 Min.",IF(AND((MOD(E4-D4,1)-N(F4))*24&gt;6,N(F4)*1440&lt;30),"Pause unter 30 Min.",""))),"")</f>
        <v/>
      </c>
    </row>
    <row r="5">
      <c r="A5" s="35" t="n">
        <v>46570</v>
      </c>
      <c r="B5" s="36" t="inlineStr">
        <is>
          <t>Fr</t>
        </is>
      </c>
      <c r="C5" s="5" t="n"/>
      <c r="D5" s="37" t="n"/>
      <c r="E5" s="37" t="n"/>
      <c r="F5" s="37" t="n"/>
      <c r="G5" s="38">
        <f>IF(OR(UPPER(C5)="U",UPPER(C5)="K"),H5,IF(AND(ISNUMBER(D5),ISNUMBER(E5)),ROUND((MOD(E5-D5,1)-N(F5))*24,2),0))</f>
        <v/>
      </c>
      <c r="H5" s="38">
        <f>INDEX(Einstellungen!$B$7:$B$13,5)</f>
        <v/>
      </c>
      <c r="I5" s="38">
        <f>IF(OR(ISNUMBER(D5),C5&lt;&gt;""),G5-H5,0)</f>
        <v/>
      </c>
      <c r="J5" s="12" t="n"/>
      <c r="K5" s="39">
        <f>IF(AND(ISNUMBER(D5),ISNUMBER(E5)),IF((MOD(E5-D5,1)-N(F5))*24&gt;10,"über 10 Std.",IF(AND((MOD(E5-D5,1)-N(F5))*24&gt;9,N(F5)*1440&lt;45),"Pause unter 45 Min.",IF(AND((MOD(E5-D5,1)-N(F5))*24&gt;6,N(F5)*1440&lt;30),"Pause unter 30 Min.",""))),"")</f>
        <v/>
      </c>
    </row>
    <row r="6">
      <c r="A6" s="29" t="n">
        <v>46571</v>
      </c>
      <c r="B6" s="30" t="inlineStr">
        <is>
          <t>Sa</t>
        </is>
      </c>
      <c r="C6" s="30" t="n"/>
      <c r="D6" s="31" t="n"/>
      <c r="E6" s="31" t="n"/>
      <c r="F6" s="31" t="n"/>
      <c r="G6" s="32">
        <f>IF(OR(UPPER(C6)="U",UPPER(C6)="K"),H6,IF(AND(ISNUMBER(D6),ISNUMBER(E6)),ROUND((MOD(E6-D6,1)-N(F6))*24,2),0))</f>
        <v/>
      </c>
      <c r="H6" s="32">
        <f>INDEX(Einstellungen!$B$7:$B$13,6)</f>
        <v/>
      </c>
      <c r="I6" s="32">
        <f>IF(OR(ISNUMBER(D6),C6&lt;&gt;""),G6-H6,0)</f>
        <v/>
      </c>
      <c r="J6" s="33" t="n"/>
      <c r="K6" s="34">
        <f>IF(AND(ISNUMBER(D6),ISNUMBER(E6)),IF((MOD(E6-D6,1)-N(F6))*24&gt;10,"über 10 Std.",IF(AND((MOD(E6-D6,1)-N(F6))*24&gt;9,N(F6)*1440&lt;45),"Pause unter 45 Min.",IF(AND((MOD(E6-D6,1)-N(F6))*24&gt;6,N(F6)*1440&lt;30),"Pause unter 30 Min.",""))),"")</f>
        <v/>
      </c>
    </row>
    <row r="7">
      <c r="A7" s="29" t="n">
        <v>46572</v>
      </c>
      <c r="B7" s="30" t="inlineStr">
        <is>
          <t>So</t>
        </is>
      </c>
      <c r="C7" s="30" t="n"/>
      <c r="D7" s="31" t="n"/>
      <c r="E7" s="31" t="n"/>
      <c r="F7" s="31" t="n"/>
      <c r="G7" s="32">
        <f>IF(OR(UPPER(C7)="U",UPPER(C7)="K"),H7,IF(AND(ISNUMBER(D7),ISNUMBER(E7)),ROUND((MOD(E7-D7,1)-N(F7))*24,2),0))</f>
        <v/>
      </c>
      <c r="H7" s="32">
        <f>INDEX(Einstellungen!$B$7:$B$13,7)</f>
        <v/>
      </c>
      <c r="I7" s="32">
        <f>IF(OR(ISNUMBER(D7),C7&lt;&gt;""),G7-H7,0)</f>
        <v/>
      </c>
      <c r="J7" s="33" t="n"/>
      <c r="K7" s="34">
        <f>IF(AND(ISNUMBER(D7),ISNUMBER(E7)),IF((MOD(E7-D7,1)-N(F7))*24&gt;10,"über 10 Std.",IF(AND((MOD(E7-D7,1)-N(F7))*24&gt;9,N(F7)*1440&lt;45),"Pause unter 45 Min.",IF(AND((MOD(E7-D7,1)-N(F7))*24&gt;6,N(F7)*1440&lt;30),"Pause unter 30 Min.",""))),"")</f>
        <v/>
      </c>
    </row>
    <row r="8">
      <c r="A8" s="35" t="n">
        <v>46573</v>
      </c>
      <c r="B8" s="36" t="inlineStr">
        <is>
          <t>Mo</t>
        </is>
      </c>
      <c r="C8" s="5" t="n"/>
      <c r="D8" s="37" t="n"/>
      <c r="E8" s="37" t="n"/>
      <c r="F8" s="37" t="n"/>
      <c r="G8" s="38">
        <f>IF(OR(UPPER(C8)="U",UPPER(C8)="K"),H8,IF(AND(ISNUMBER(D8),ISNUMBER(E8)),ROUND((MOD(E8-D8,1)-N(F8))*24,2),0))</f>
        <v/>
      </c>
      <c r="H8" s="38">
        <f>INDEX(Einstellungen!$B$7:$B$13,1)</f>
        <v/>
      </c>
      <c r="I8" s="38">
        <f>IF(OR(ISNUMBER(D8),C8&lt;&gt;""),G8-H8,0)</f>
        <v/>
      </c>
      <c r="J8" s="12" t="n"/>
      <c r="K8" s="39">
        <f>IF(AND(ISNUMBER(D8),ISNUMBER(E8)),IF((MOD(E8-D8,1)-N(F8))*24&gt;10,"über 10 Std.",IF(AND((MOD(E8-D8,1)-N(F8))*24&gt;9,N(F8)*1440&lt;45),"Pause unter 45 Min.",IF(AND((MOD(E8-D8,1)-N(F8))*24&gt;6,N(F8)*1440&lt;30),"Pause unter 30 Min.",""))),"")</f>
        <v/>
      </c>
    </row>
    <row r="9">
      <c r="A9" s="35" t="n">
        <v>46574</v>
      </c>
      <c r="B9" s="36" t="inlineStr">
        <is>
          <t>Di</t>
        </is>
      </c>
      <c r="C9" s="5" t="n"/>
      <c r="D9" s="37" t="n"/>
      <c r="E9" s="37" t="n"/>
      <c r="F9" s="37" t="n"/>
      <c r="G9" s="38">
        <f>IF(OR(UPPER(C9)="U",UPPER(C9)="K"),H9,IF(AND(ISNUMBER(D9),ISNUMBER(E9)),ROUND((MOD(E9-D9,1)-N(F9))*24,2),0))</f>
        <v/>
      </c>
      <c r="H9" s="38">
        <f>INDEX(Einstellungen!$B$7:$B$13,2)</f>
        <v/>
      </c>
      <c r="I9" s="38">
        <f>IF(OR(ISNUMBER(D9),C9&lt;&gt;""),G9-H9,0)</f>
        <v/>
      </c>
      <c r="J9" s="12" t="n"/>
      <c r="K9" s="39">
        <f>IF(AND(ISNUMBER(D9),ISNUMBER(E9)),IF((MOD(E9-D9,1)-N(F9))*24&gt;10,"über 10 Std.",IF(AND((MOD(E9-D9,1)-N(F9))*24&gt;9,N(F9)*1440&lt;45),"Pause unter 45 Min.",IF(AND((MOD(E9-D9,1)-N(F9))*24&gt;6,N(F9)*1440&lt;30),"Pause unter 30 Min.",""))),"")</f>
        <v/>
      </c>
    </row>
    <row r="10">
      <c r="A10" s="35" t="n">
        <v>46575</v>
      </c>
      <c r="B10" s="36" t="inlineStr">
        <is>
          <t>Mi</t>
        </is>
      </c>
      <c r="C10" s="5" t="n"/>
      <c r="D10" s="37" t="n"/>
      <c r="E10" s="37" t="n"/>
      <c r="F10" s="37" t="n"/>
      <c r="G10" s="38">
        <f>IF(OR(UPPER(C10)="U",UPPER(C10)="K"),H10,IF(AND(ISNUMBER(D10),ISNUMBER(E10)),ROUND((MOD(E10-D10,1)-N(F10))*24,2),0))</f>
        <v/>
      </c>
      <c r="H10" s="38">
        <f>INDEX(Einstellungen!$B$7:$B$13,3)</f>
        <v/>
      </c>
      <c r="I10" s="38">
        <f>IF(OR(ISNUMBER(D10),C10&lt;&gt;""),G10-H10,0)</f>
        <v/>
      </c>
      <c r="J10" s="12" t="n"/>
      <c r="K10" s="39">
        <f>IF(AND(ISNUMBER(D10),ISNUMBER(E10)),IF((MOD(E10-D10,1)-N(F10))*24&gt;10,"über 10 Std.",IF(AND((MOD(E10-D10,1)-N(F10))*24&gt;9,N(F10)*1440&lt;45),"Pause unter 45 Min.",IF(AND((MOD(E10-D10,1)-N(F10))*24&gt;6,N(F10)*1440&lt;30),"Pause unter 30 Min.",""))),"")</f>
        <v/>
      </c>
    </row>
    <row r="11">
      <c r="A11" s="35" t="n">
        <v>46576</v>
      </c>
      <c r="B11" s="36" t="inlineStr">
        <is>
          <t>Do</t>
        </is>
      </c>
      <c r="C11" s="5" t="n"/>
      <c r="D11" s="37" t="n"/>
      <c r="E11" s="37" t="n"/>
      <c r="F11" s="37" t="n"/>
      <c r="G11" s="38">
        <f>IF(OR(UPPER(C11)="U",UPPER(C11)="K"),H11,IF(AND(ISNUMBER(D11),ISNUMBER(E11)),ROUND((MOD(E11-D11,1)-N(F11))*24,2),0))</f>
        <v/>
      </c>
      <c r="H11" s="38">
        <f>INDEX(Einstellungen!$B$7:$B$13,4)</f>
        <v/>
      </c>
      <c r="I11" s="38">
        <f>IF(OR(ISNUMBER(D11),C11&lt;&gt;""),G11-H11,0)</f>
        <v/>
      </c>
      <c r="J11" s="12" t="n"/>
      <c r="K11" s="39">
        <f>IF(AND(ISNUMBER(D11),ISNUMBER(E11)),IF((MOD(E11-D11,1)-N(F11))*24&gt;10,"über 10 Std.",IF(AND((MOD(E11-D11,1)-N(F11))*24&gt;9,N(F11)*1440&lt;45),"Pause unter 45 Min.",IF(AND((MOD(E11-D11,1)-N(F11))*24&gt;6,N(F11)*1440&lt;30),"Pause unter 30 Min.",""))),"")</f>
        <v/>
      </c>
    </row>
    <row r="12">
      <c r="A12" s="35" t="n">
        <v>46577</v>
      </c>
      <c r="B12" s="36" t="inlineStr">
        <is>
          <t>Fr</t>
        </is>
      </c>
      <c r="C12" s="5" t="n"/>
      <c r="D12" s="37" t="n"/>
      <c r="E12" s="37" t="n"/>
      <c r="F12" s="37" t="n"/>
      <c r="G12" s="38">
        <f>IF(OR(UPPER(C12)="U",UPPER(C12)="K"),H12,IF(AND(ISNUMBER(D12),ISNUMBER(E12)),ROUND((MOD(E12-D12,1)-N(F12))*24,2),0))</f>
        <v/>
      </c>
      <c r="H12" s="38">
        <f>INDEX(Einstellungen!$B$7:$B$13,5)</f>
        <v/>
      </c>
      <c r="I12" s="38">
        <f>IF(OR(ISNUMBER(D12),C12&lt;&gt;""),G12-H12,0)</f>
        <v/>
      </c>
      <c r="J12" s="12" t="n"/>
      <c r="K12" s="39">
        <f>IF(AND(ISNUMBER(D12),ISNUMBER(E12)),IF((MOD(E12-D12,1)-N(F12))*24&gt;10,"über 10 Std.",IF(AND((MOD(E12-D12,1)-N(F12))*24&gt;9,N(F12)*1440&lt;45),"Pause unter 45 Min.",IF(AND((MOD(E12-D12,1)-N(F12))*24&gt;6,N(F12)*1440&lt;30),"Pause unter 30 Min.",""))),"")</f>
        <v/>
      </c>
    </row>
    <row r="13">
      <c r="A13" s="29" t="n">
        <v>46578</v>
      </c>
      <c r="B13" s="30" t="inlineStr">
        <is>
          <t>Sa</t>
        </is>
      </c>
      <c r="C13" s="30" t="n"/>
      <c r="D13" s="31" t="n"/>
      <c r="E13" s="31" t="n"/>
      <c r="F13" s="31" t="n"/>
      <c r="G13" s="32">
        <f>IF(OR(UPPER(C13)="U",UPPER(C13)="K"),H13,IF(AND(ISNUMBER(D13),ISNUMBER(E13)),ROUND((MOD(E13-D13,1)-N(F13))*24,2),0))</f>
        <v/>
      </c>
      <c r="H13" s="32">
        <f>INDEX(Einstellungen!$B$7:$B$13,6)</f>
        <v/>
      </c>
      <c r="I13" s="32">
        <f>IF(OR(ISNUMBER(D13),C13&lt;&gt;""),G13-H13,0)</f>
        <v/>
      </c>
      <c r="J13" s="33" t="n"/>
      <c r="K13" s="34">
        <f>IF(AND(ISNUMBER(D13),ISNUMBER(E13)),IF((MOD(E13-D13,1)-N(F13))*24&gt;10,"über 10 Std.",IF(AND((MOD(E13-D13,1)-N(F13))*24&gt;9,N(F13)*1440&lt;45),"Pause unter 45 Min.",IF(AND((MOD(E13-D13,1)-N(F13))*24&gt;6,N(F13)*1440&lt;30),"Pause unter 30 Min.",""))),"")</f>
        <v/>
      </c>
    </row>
    <row r="14">
      <c r="A14" s="29" t="n">
        <v>46579</v>
      </c>
      <c r="B14" s="30" t="inlineStr">
        <is>
          <t>So</t>
        </is>
      </c>
      <c r="C14" s="30" t="n"/>
      <c r="D14" s="31" t="n"/>
      <c r="E14" s="31" t="n"/>
      <c r="F14" s="31" t="n"/>
      <c r="G14" s="32">
        <f>IF(OR(UPPER(C14)="U",UPPER(C14)="K"),H14,IF(AND(ISNUMBER(D14),ISNUMBER(E14)),ROUND((MOD(E14-D14,1)-N(F14))*24,2),0))</f>
        <v/>
      </c>
      <c r="H14" s="32">
        <f>INDEX(Einstellungen!$B$7:$B$13,7)</f>
        <v/>
      </c>
      <c r="I14" s="32">
        <f>IF(OR(ISNUMBER(D14),C14&lt;&gt;""),G14-H14,0)</f>
        <v/>
      </c>
      <c r="J14" s="33" t="n"/>
      <c r="K14" s="34">
        <f>IF(AND(ISNUMBER(D14),ISNUMBER(E14)),IF((MOD(E14-D14,1)-N(F14))*24&gt;10,"über 10 Std.",IF(AND((MOD(E14-D14,1)-N(F14))*24&gt;9,N(F14)*1440&lt;45),"Pause unter 45 Min.",IF(AND((MOD(E14-D14,1)-N(F14))*24&gt;6,N(F14)*1440&lt;30),"Pause unter 30 Min.",""))),"")</f>
        <v/>
      </c>
    </row>
    <row r="15">
      <c r="A15" s="35" t="n">
        <v>46580</v>
      </c>
      <c r="B15" s="36" t="inlineStr">
        <is>
          <t>Mo</t>
        </is>
      </c>
      <c r="C15" s="5" t="n"/>
      <c r="D15" s="37" t="n"/>
      <c r="E15" s="37" t="n"/>
      <c r="F15" s="37" t="n"/>
      <c r="G15" s="38">
        <f>IF(OR(UPPER(C15)="U",UPPER(C15)="K"),H15,IF(AND(ISNUMBER(D15),ISNUMBER(E15)),ROUND((MOD(E15-D15,1)-N(F15))*24,2),0))</f>
        <v/>
      </c>
      <c r="H15" s="38">
        <f>INDEX(Einstellungen!$B$7:$B$13,1)</f>
        <v/>
      </c>
      <c r="I15" s="38">
        <f>IF(OR(ISNUMBER(D15),C15&lt;&gt;""),G15-H15,0)</f>
        <v/>
      </c>
      <c r="J15" s="12" t="n"/>
      <c r="K15" s="39">
        <f>IF(AND(ISNUMBER(D15),ISNUMBER(E15)),IF((MOD(E15-D15,1)-N(F15))*24&gt;10,"über 10 Std.",IF(AND((MOD(E15-D15,1)-N(F15))*24&gt;9,N(F15)*1440&lt;45),"Pause unter 45 Min.",IF(AND((MOD(E15-D15,1)-N(F15))*24&gt;6,N(F15)*1440&lt;30),"Pause unter 30 Min.",""))),"")</f>
        <v/>
      </c>
    </row>
    <row r="16">
      <c r="A16" s="35" t="n">
        <v>46581</v>
      </c>
      <c r="B16" s="36" t="inlineStr">
        <is>
          <t>Di</t>
        </is>
      </c>
      <c r="C16" s="5" t="n"/>
      <c r="D16" s="37" t="n"/>
      <c r="E16" s="37" t="n"/>
      <c r="F16" s="37" t="n"/>
      <c r="G16" s="38">
        <f>IF(OR(UPPER(C16)="U",UPPER(C16)="K"),H16,IF(AND(ISNUMBER(D16),ISNUMBER(E16)),ROUND((MOD(E16-D16,1)-N(F16))*24,2),0))</f>
        <v/>
      </c>
      <c r="H16" s="38">
        <f>INDEX(Einstellungen!$B$7:$B$13,2)</f>
        <v/>
      </c>
      <c r="I16" s="38">
        <f>IF(OR(ISNUMBER(D16),C16&lt;&gt;""),G16-H16,0)</f>
        <v/>
      </c>
      <c r="J16" s="12" t="n"/>
      <c r="K16" s="39">
        <f>IF(AND(ISNUMBER(D16),ISNUMBER(E16)),IF((MOD(E16-D16,1)-N(F16))*24&gt;10,"über 10 Std.",IF(AND((MOD(E16-D16,1)-N(F16))*24&gt;9,N(F16)*1440&lt;45),"Pause unter 45 Min.",IF(AND((MOD(E16-D16,1)-N(F16))*24&gt;6,N(F16)*1440&lt;30),"Pause unter 30 Min.",""))),"")</f>
        <v/>
      </c>
    </row>
    <row r="17">
      <c r="A17" s="35" t="n">
        <v>46582</v>
      </c>
      <c r="B17" s="36" t="inlineStr">
        <is>
          <t>Mi</t>
        </is>
      </c>
      <c r="C17" s="5" t="n"/>
      <c r="D17" s="37" t="n"/>
      <c r="E17" s="37" t="n"/>
      <c r="F17" s="37" t="n"/>
      <c r="G17" s="38">
        <f>IF(OR(UPPER(C17)="U",UPPER(C17)="K"),H17,IF(AND(ISNUMBER(D17),ISNUMBER(E17)),ROUND((MOD(E17-D17,1)-N(F17))*24,2),0))</f>
        <v/>
      </c>
      <c r="H17" s="38">
        <f>INDEX(Einstellungen!$B$7:$B$13,3)</f>
        <v/>
      </c>
      <c r="I17" s="38">
        <f>IF(OR(ISNUMBER(D17),C17&lt;&gt;""),G17-H17,0)</f>
        <v/>
      </c>
      <c r="J17" s="12" t="n"/>
      <c r="K17" s="39">
        <f>IF(AND(ISNUMBER(D17),ISNUMBER(E17)),IF((MOD(E17-D17,1)-N(F17))*24&gt;10,"über 10 Std.",IF(AND((MOD(E17-D17,1)-N(F17))*24&gt;9,N(F17)*1440&lt;45),"Pause unter 45 Min.",IF(AND((MOD(E17-D17,1)-N(F17))*24&gt;6,N(F17)*1440&lt;30),"Pause unter 30 Min.",""))),"")</f>
        <v/>
      </c>
    </row>
    <row r="18">
      <c r="A18" s="35" t="n">
        <v>46583</v>
      </c>
      <c r="B18" s="36" t="inlineStr">
        <is>
          <t>Do</t>
        </is>
      </c>
      <c r="C18" s="5" t="n"/>
      <c r="D18" s="37" t="n"/>
      <c r="E18" s="37" t="n"/>
      <c r="F18" s="37" t="n"/>
      <c r="G18" s="38">
        <f>IF(OR(UPPER(C18)="U",UPPER(C18)="K"),H18,IF(AND(ISNUMBER(D18),ISNUMBER(E18)),ROUND((MOD(E18-D18,1)-N(F18))*24,2),0))</f>
        <v/>
      </c>
      <c r="H18" s="38">
        <f>INDEX(Einstellungen!$B$7:$B$13,4)</f>
        <v/>
      </c>
      <c r="I18" s="38">
        <f>IF(OR(ISNUMBER(D18),C18&lt;&gt;""),G18-H18,0)</f>
        <v/>
      </c>
      <c r="J18" s="12" t="n"/>
      <c r="K18" s="39">
        <f>IF(AND(ISNUMBER(D18),ISNUMBER(E18)),IF((MOD(E18-D18,1)-N(F18))*24&gt;10,"über 10 Std.",IF(AND((MOD(E18-D18,1)-N(F18))*24&gt;9,N(F18)*1440&lt;45),"Pause unter 45 Min.",IF(AND((MOD(E18-D18,1)-N(F18))*24&gt;6,N(F18)*1440&lt;30),"Pause unter 30 Min.",""))),"")</f>
        <v/>
      </c>
    </row>
    <row r="19">
      <c r="A19" s="35" t="n">
        <v>46584</v>
      </c>
      <c r="B19" s="36" t="inlineStr">
        <is>
          <t>Fr</t>
        </is>
      </c>
      <c r="C19" s="5" t="n"/>
      <c r="D19" s="37" t="n"/>
      <c r="E19" s="37" t="n"/>
      <c r="F19" s="37" t="n"/>
      <c r="G19" s="38">
        <f>IF(OR(UPPER(C19)="U",UPPER(C19)="K"),H19,IF(AND(ISNUMBER(D19),ISNUMBER(E19)),ROUND((MOD(E19-D19,1)-N(F19))*24,2),0))</f>
        <v/>
      </c>
      <c r="H19" s="38">
        <f>INDEX(Einstellungen!$B$7:$B$13,5)</f>
        <v/>
      </c>
      <c r="I19" s="38">
        <f>IF(OR(ISNUMBER(D19),C19&lt;&gt;""),G19-H19,0)</f>
        <v/>
      </c>
      <c r="J19" s="12" t="n"/>
      <c r="K19" s="39">
        <f>IF(AND(ISNUMBER(D19),ISNUMBER(E19)),IF((MOD(E19-D19,1)-N(F19))*24&gt;10,"über 10 Std.",IF(AND((MOD(E19-D19,1)-N(F19))*24&gt;9,N(F19)*1440&lt;45),"Pause unter 45 Min.",IF(AND((MOD(E19-D19,1)-N(F19))*24&gt;6,N(F19)*1440&lt;30),"Pause unter 30 Min.",""))),"")</f>
        <v/>
      </c>
    </row>
    <row r="20">
      <c r="A20" s="29" t="n">
        <v>46585</v>
      </c>
      <c r="B20" s="30" t="inlineStr">
        <is>
          <t>Sa</t>
        </is>
      </c>
      <c r="C20" s="30" t="n"/>
      <c r="D20" s="31" t="n"/>
      <c r="E20" s="31" t="n"/>
      <c r="F20" s="31" t="n"/>
      <c r="G20" s="32">
        <f>IF(OR(UPPER(C20)="U",UPPER(C20)="K"),H20,IF(AND(ISNUMBER(D20),ISNUMBER(E20)),ROUND((MOD(E20-D20,1)-N(F20))*24,2),0))</f>
        <v/>
      </c>
      <c r="H20" s="32">
        <f>INDEX(Einstellungen!$B$7:$B$13,6)</f>
        <v/>
      </c>
      <c r="I20" s="32">
        <f>IF(OR(ISNUMBER(D20),C20&lt;&gt;""),G20-H20,0)</f>
        <v/>
      </c>
      <c r="J20" s="33" t="n"/>
      <c r="K20" s="34">
        <f>IF(AND(ISNUMBER(D20),ISNUMBER(E20)),IF((MOD(E20-D20,1)-N(F20))*24&gt;10,"über 10 Std.",IF(AND((MOD(E20-D20,1)-N(F20))*24&gt;9,N(F20)*1440&lt;45),"Pause unter 45 Min.",IF(AND((MOD(E20-D20,1)-N(F20))*24&gt;6,N(F20)*1440&lt;30),"Pause unter 30 Min.",""))),"")</f>
        <v/>
      </c>
    </row>
    <row r="21">
      <c r="A21" s="29" t="n">
        <v>46586</v>
      </c>
      <c r="B21" s="30" t="inlineStr">
        <is>
          <t>So</t>
        </is>
      </c>
      <c r="C21" s="30" t="n"/>
      <c r="D21" s="31" t="n"/>
      <c r="E21" s="31" t="n"/>
      <c r="F21" s="31" t="n"/>
      <c r="G21" s="32">
        <f>IF(OR(UPPER(C21)="U",UPPER(C21)="K"),H21,IF(AND(ISNUMBER(D21),ISNUMBER(E21)),ROUND((MOD(E21-D21,1)-N(F21))*24,2),0))</f>
        <v/>
      </c>
      <c r="H21" s="32">
        <f>INDEX(Einstellungen!$B$7:$B$13,7)</f>
        <v/>
      </c>
      <c r="I21" s="32">
        <f>IF(OR(ISNUMBER(D21),C21&lt;&gt;""),G21-H21,0)</f>
        <v/>
      </c>
      <c r="J21" s="33" t="n"/>
      <c r="K21" s="34">
        <f>IF(AND(ISNUMBER(D21),ISNUMBER(E21)),IF((MOD(E21-D21,1)-N(F21))*24&gt;10,"über 10 Std.",IF(AND((MOD(E21-D21,1)-N(F21))*24&gt;9,N(F21)*1440&lt;45),"Pause unter 45 Min.",IF(AND((MOD(E21-D21,1)-N(F21))*24&gt;6,N(F21)*1440&lt;30),"Pause unter 30 Min.",""))),"")</f>
        <v/>
      </c>
    </row>
    <row r="22">
      <c r="A22" s="35" t="n">
        <v>46587</v>
      </c>
      <c r="B22" s="36" t="inlineStr">
        <is>
          <t>Mo</t>
        </is>
      </c>
      <c r="C22" s="5" t="n"/>
      <c r="D22" s="37" t="n"/>
      <c r="E22" s="37" t="n"/>
      <c r="F22" s="37" t="n"/>
      <c r="G22" s="38">
        <f>IF(OR(UPPER(C22)="U",UPPER(C22)="K"),H22,IF(AND(ISNUMBER(D22),ISNUMBER(E22)),ROUND((MOD(E22-D22,1)-N(F22))*24,2),0))</f>
        <v/>
      </c>
      <c r="H22" s="38">
        <f>INDEX(Einstellungen!$B$7:$B$13,1)</f>
        <v/>
      </c>
      <c r="I22" s="38">
        <f>IF(OR(ISNUMBER(D22),C22&lt;&gt;""),G22-H22,0)</f>
        <v/>
      </c>
      <c r="J22" s="12" t="n"/>
      <c r="K22" s="39">
        <f>IF(AND(ISNUMBER(D22),ISNUMBER(E22)),IF((MOD(E22-D22,1)-N(F22))*24&gt;10,"über 10 Std.",IF(AND((MOD(E22-D22,1)-N(F22))*24&gt;9,N(F22)*1440&lt;45),"Pause unter 45 Min.",IF(AND((MOD(E22-D22,1)-N(F22))*24&gt;6,N(F22)*1440&lt;30),"Pause unter 30 Min.",""))),"")</f>
        <v/>
      </c>
    </row>
    <row r="23">
      <c r="A23" s="35" t="n">
        <v>46588</v>
      </c>
      <c r="B23" s="36" t="inlineStr">
        <is>
          <t>Di</t>
        </is>
      </c>
      <c r="C23" s="5" t="n"/>
      <c r="D23" s="37" t="n"/>
      <c r="E23" s="37" t="n"/>
      <c r="F23" s="37" t="n"/>
      <c r="G23" s="38">
        <f>IF(OR(UPPER(C23)="U",UPPER(C23)="K"),H23,IF(AND(ISNUMBER(D23),ISNUMBER(E23)),ROUND((MOD(E23-D23,1)-N(F23))*24,2),0))</f>
        <v/>
      </c>
      <c r="H23" s="38">
        <f>INDEX(Einstellungen!$B$7:$B$13,2)</f>
        <v/>
      </c>
      <c r="I23" s="38">
        <f>IF(OR(ISNUMBER(D23),C23&lt;&gt;""),G23-H23,0)</f>
        <v/>
      </c>
      <c r="J23" s="12" t="n"/>
      <c r="K23" s="39">
        <f>IF(AND(ISNUMBER(D23),ISNUMBER(E23)),IF((MOD(E23-D23,1)-N(F23))*24&gt;10,"über 10 Std.",IF(AND((MOD(E23-D23,1)-N(F23))*24&gt;9,N(F23)*1440&lt;45),"Pause unter 45 Min.",IF(AND((MOD(E23-D23,1)-N(F23))*24&gt;6,N(F23)*1440&lt;30),"Pause unter 30 Min.",""))),"")</f>
        <v/>
      </c>
    </row>
    <row r="24">
      <c r="A24" s="35" t="n">
        <v>46589</v>
      </c>
      <c r="B24" s="36" t="inlineStr">
        <is>
          <t>Mi</t>
        </is>
      </c>
      <c r="C24" s="5" t="n"/>
      <c r="D24" s="37" t="n"/>
      <c r="E24" s="37" t="n"/>
      <c r="F24" s="37" t="n"/>
      <c r="G24" s="38">
        <f>IF(OR(UPPER(C24)="U",UPPER(C24)="K"),H24,IF(AND(ISNUMBER(D24),ISNUMBER(E24)),ROUND((MOD(E24-D24,1)-N(F24))*24,2),0))</f>
        <v/>
      </c>
      <c r="H24" s="38">
        <f>INDEX(Einstellungen!$B$7:$B$13,3)</f>
        <v/>
      </c>
      <c r="I24" s="38">
        <f>IF(OR(ISNUMBER(D24),C24&lt;&gt;""),G24-H24,0)</f>
        <v/>
      </c>
      <c r="J24" s="12" t="n"/>
      <c r="K24" s="39">
        <f>IF(AND(ISNUMBER(D24),ISNUMBER(E24)),IF((MOD(E24-D24,1)-N(F24))*24&gt;10,"über 10 Std.",IF(AND((MOD(E24-D24,1)-N(F24))*24&gt;9,N(F24)*1440&lt;45),"Pause unter 45 Min.",IF(AND((MOD(E24-D24,1)-N(F24))*24&gt;6,N(F24)*1440&lt;30),"Pause unter 30 Min.",""))),"")</f>
        <v/>
      </c>
    </row>
    <row r="25">
      <c r="A25" s="35" t="n">
        <v>46590</v>
      </c>
      <c r="B25" s="36" t="inlineStr">
        <is>
          <t>Do</t>
        </is>
      </c>
      <c r="C25" s="5" t="n"/>
      <c r="D25" s="37" t="n"/>
      <c r="E25" s="37" t="n"/>
      <c r="F25" s="37" t="n"/>
      <c r="G25" s="38">
        <f>IF(OR(UPPER(C25)="U",UPPER(C25)="K"),H25,IF(AND(ISNUMBER(D25),ISNUMBER(E25)),ROUND((MOD(E25-D25,1)-N(F25))*24,2),0))</f>
        <v/>
      </c>
      <c r="H25" s="38">
        <f>INDEX(Einstellungen!$B$7:$B$13,4)</f>
        <v/>
      </c>
      <c r="I25" s="38">
        <f>IF(OR(ISNUMBER(D25),C25&lt;&gt;""),G25-H25,0)</f>
        <v/>
      </c>
      <c r="J25" s="12" t="n"/>
      <c r="K25" s="39">
        <f>IF(AND(ISNUMBER(D25),ISNUMBER(E25)),IF((MOD(E25-D25,1)-N(F25))*24&gt;10,"über 10 Std.",IF(AND((MOD(E25-D25,1)-N(F25))*24&gt;9,N(F25)*1440&lt;45),"Pause unter 45 Min.",IF(AND((MOD(E25-D25,1)-N(F25))*24&gt;6,N(F25)*1440&lt;30),"Pause unter 30 Min.",""))),"")</f>
        <v/>
      </c>
    </row>
    <row r="26">
      <c r="A26" s="35" t="n">
        <v>46591</v>
      </c>
      <c r="B26" s="36" t="inlineStr">
        <is>
          <t>Fr</t>
        </is>
      </c>
      <c r="C26" s="5" t="n"/>
      <c r="D26" s="37" t="n"/>
      <c r="E26" s="37" t="n"/>
      <c r="F26" s="37" t="n"/>
      <c r="G26" s="38">
        <f>IF(OR(UPPER(C26)="U",UPPER(C26)="K"),H26,IF(AND(ISNUMBER(D26),ISNUMBER(E26)),ROUND((MOD(E26-D26,1)-N(F26))*24,2),0))</f>
        <v/>
      </c>
      <c r="H26" s="38">
        <f>INDEX(Einstellungen!$B$7:$B$13,5)</f>
        <v/>
      </c>
      <c r="I26" s="38">
        <f>IF(OR(ISNUMBER(D26),C26&lt;&gt;""),G26-H26,0)</f>
        <v/>
      </c>
      <c r="J26" s="12" t="n"/>
      <c r="K26" s="39">
        <f>IF(AND(ISNUMBER(D26),ISNUMBER(E26)),IF((MOD(E26-D26,1)-N(F26))*24&gt;10,"über 10 Std.",IF(AND((MOD(E26-D26,1)-N(F26))*24&gt;9,N(F26)*1440&lt;45),"Pause unter 45 Min.",IF(AND((MOD(E26-D26,1)-N(F26))*24&gt;6,N(F26)*1440&lt;30),"Pause unter 30 Min.",""))),"")</f>
        <v/>
      </c>
    </row>
    <row r="27">
      <c r="A27" s="29" t="n">
        <v>46592</v>
      </c>
      <c r="B27" s="30" t="inlineStr">
        <is>
          <t>Sa</t>
        </is>
      </c>
      <c r="C27" s="30" t="n"/>
      <c r="D27" s="31" t="n"/>
      <c r="E27" s="31" t="n"/>
      <c r="F27" s="31" t="n"/>
      <c r="G27" s="32">
        <f>IF(OR(UPPER(C27)="U",UPPER(C27)="K"),H27,IF(AND(ISNUMBER(D27),ISNUMBER(E27)),ROUND((MOD(E27-D27,1)-N(F27))*24,2),0))</f>
        <v/>
      </c>
      <c r="H27" s="32">
        <f>INDEX(Einstellungen!$B$7:$B$13,6)</f>
        <v/>
      </c>
      <c r="I27" s="32">
        <f>IF(OR(ISNUMBER(D27),C27&lt;&gt;""),G27-H27,0)</f>
        <v/>
      </c>
      <c r="J27" s="33" t="n"/>
      <c r="K27" s="34">
        <f>IF(AND(ISNUMBER(D27),ISNUMBER(E27)),IF((MOD(E27-D27,1)-N(F27))*24&gt;10,"über 10 Std.",IF(AND((MOD(E27-D27,1)-N(F27))*24&gt;9,N(F27)*1440&lt;45),"Pause unter 45 Min.",IF(AND((MOD(E27-D27,1)-N(F27))*24&gt;6,N(F27)*1440&lt;30),"Pause unter 30 Min.",""))),"")</f>
        <v/>
      </c>
    </row>
    <row r="28">
      <c r="A28" s="29" t="n">
        <v>46593</v>
      </c>
      <c r="B28" s="30" t="inlineStr">
        <is>
          <t>So</t>
        </is>
      </c>
      <c r="C28" s="30" t="n"/>
      <c r="D28" s="31" t="n"/>
      <c r="E28" s="31" t="n"/>
      <c r="F28" s="31" t="n"/>
      <c r="G28" s="32">
        <f>IF(OR(UPPER(C28)="U",UPPER(C28)="K"),H28,IF(AND(ISNUMBER(D28),ISNUMBER(E28)),ROUND((MOD(E28-D28,1)-N(F28))*24,2),0))</f>
        <v/>
      </c>
      <c r="H28" s="32">
        <f>INDEX(Einstellungen!$B$7:$B$13,7)</f>
        <v/>
      </c>
      <c r="I28" s="32">
        <f>IF(OR(ISNUMBER(D28),C28&lt;&gt;""),G28-H28,0)</f>
        <v/>
      </c>
      <c r="J28" s="33" t="n"/>
      <c r="K28" s="34">
        <f>IF(AND(ISNUMBER(D28),ISNUMBER(E28)),IF((MOD(E28-D28,1)-N(F28))*24&gt;10,"über 10 Std.",IF(AND((MOD(E28-D28,1)-N(F28))*24&gt;9,N(F28)*1440&lt;45),"Pause unter 45 Min.",IF(AND((MOD(E28-D28,1)-N(F28))*24&gt;6,N(F28)*1440&lt;30),"Pause unter 30 Min.",""))),"")</f>
        <v/>
      </c>
    </row>
    <row r="29">
      <c r="A29" s="35" t="n">
        <v>46594</v>
      </c>
      <c r="B29" s="36" t="inlineStr">
        <is>
          <t>Mo</t>
        </is>
      </c>
      <c r="C29" s="5" t="n"/>
      <c r="D29" s="37" t="n"/>
      <c r="E29" s="37" t="n"/>
      <c r="F29" s="37" t="n"/>
      <c r="G29" s="38">
        <f>IF(OR(UPPER(C29)="U",UPPER(C29)="K"),H29,IF(AND(ISNUMBER(D29),ISNUMBER(E29)),ROUND((MOD(E29-D29,1)-N(F29))*24,2),0))</f>
        <v/>
      </c>
      <c r="H29" s="38">
        <f>INDEX(Einstellungen!$B$7:$B$13,1)</f>
        <v/>
      </c>
      <c r="I29" s="38">
        <f>IF(OR(ISNUMBER(D29),C29&lt;&gt;""),G29-H29,0)</f>
        <v/>
      </c>
      <c r="J29" s="12" t="n"/>
      <c r="K29" s="39">
        <f>IF(AND(ISNUMBER(D29),ISNUMBER(E29)),IF((MOD(E29-D29,1)-N(F29))*24&gt;10,"über 10 Std.",IF(AND((MOD(E29-D29,1)-N(F29))*24&gt;9,N(F29)*1440&lt;45),"Pause unter 45 Min.",IF(AND((MOD(E29-D29,1)-N(F29))*24&gt;6,N(F29)*1440&lt;30),"Pause unter 30 Min.",""))),"")</f>
        <v/>
      </c>
    </row>
    <row r="30">
      <c r="A30" s="35" t="n">
        <v>46595</v>
      </c>
      <c r="B30" s="36" t="inlineStr">
        <is>
          <t>Di</t>
        </is>
      </c>
      <c r="C30" s="5" t="n"/>
      <c r="D30" s="37" t="n"/>
      <c r="E30" s="37" t="n"/>
      <c r="F30" s="37" t="n"/>
      <c r="G30" s="38">
        <f>IF(OR(UPPER(C30)="U",UPPER(C30)="K"),H30,IF(AND(ISNUMBER(D30),ISNUMBER(E30)),ROUND((MOD(E30-D30,1)-N(F30))*24,2),0))</f>
        <v/>
      </c>
      <c r="H30" s="38">
        <f>INDEX(Einstellungen!$B$7:$B$13,2)</f>
        <v/>
      </c>
      <c r="I30" s="38">
        <f>IF(OR(ISNUMBER(D30),C30&lt;&gt;""),G30-H30,0)</f>
        <v/>
      </c>
      <c r="J30" s="12" t="n"/>
      <c r="K30" s="39">
        <f>IF(AND(ISNUMBER(D30),ISNUMBER(E30)),IF((MOD(E30-D30,1)-N(F30))*24&gt;10,"über 10 Std.",IF(AND((MOD(E30-D30,1)-N(F30))*24&gt;9,N(F30)*1440&lt;45),"Pause unter 45 Min.",IF(AND((MOD(E30-D30,1)-N(F30))*24&gt;6,N(F30)*1440&lt;30),"Pause unter 30 Min.",""))),"")</f>
        <v/>
      </c>
    </row>
    <row r="31">
      <c r="A31" s="35" t="n">
        <v>46596</v>
      </c>
      <c r="B31" s="36" t="inlineStr">
        <is>
          <t>Mi</t>
        </is>
      </c>
      <c r="C31" s="5" t="n"/>
      <c r="D31" s="37" t="n"/>
      <c r="E31" s="37" t="n"/>
      <c r="F31" s="37" t="n"/>
      <c r="G31" s="38">
        <f>IF(OR(UPPER(C31)="U",UPPER(C31)="K"),H31,IF(AND(ISNUMBER(D31),ISNUMBER(E31)),ROUND((MOD(E31-D31,1)-N(F31))*24,2),0))</f>
        <v/>
      </c>
      <c r="H31" s="38">
        <f>INDEX(Einstellungen!$B$7:$B$13,3)</f>
        <v/>
      </c>
      <c r="I31" s="38">
        <f>IF(OR(ISNUMBER(D31),C31&lt;&gt;""),G31-H31,0)</f>
        <v/>
      </c>
      <c r="J31" s="12" t="n"/>
      <c r="K31" s="39">
        <f>IF(AND(ISNUMBER(D31),ISNUMBER(E31)),IF((MOD(E31-D31,1)-N(F31))*24&gt;10,"über 10 Std.",IF(AND((MOD(E31-D31,1)-N(F31))*24&gt;9,N(F31)*1440&lt;45),"Pause unter 45 Min.",IF(AND((MOD(E31-D31,1)-N(F31))*24&gt;6,N(F31)*1440&lt;30),"Pause unter 30 Min.",""))),"")</f>
        <v/>
      </c>
    </row>
    <row r="32">
      <c r="A32" s="35" t="n">
        <v>46597</v>
      </c>
      <c r="B32" s="36" t="inlineStr">
        <is>
          <t>Do</t>
        </is>
      </c>
      <c r="C32" s="5" t="n"/>
      <c r="D32" s="37" t="n"/>
      <c r="E32" s="37" t="n"/>
      <c r="F32" s="37" t="n"/>
      <c r="G32" s="38">
        <f>IF(OR(UPPER(C32)="U",UPPER(C32)="K"),H32,IF(AND(ISNUMBER(D32),ISNUMBER(E32)),ROUND((MOD(E32-D32,1)-N(F32))*24,2),0))</f>
        <v/>
      </c>
      <c r="H32" s="38">
        <f>INDEX(Einstellungen!$B$7:$B$13,4)</f>
        <v/>
      </c>
      <c r="I32" s="38">
        <f>IF(OR(ISNUMBER(D32),C32&lt;&gt;""),G32-H32,0)</f>
        <v/>
      </c>
      <c r="J32" s="12" t="n"/>
      <c r="K32" s="39">
        <f>IF(AND(ISNUMBER(D32),ISNUMBER(E32)),IF((MOD(E32-D32,1)-N(F32))*24&gt;10,"über 10 Std.",IF(AND((MOD(E32-D32,1)-N(F32))*24&gt;9,N(F32)*1440&lt;45),"Pause unter 45 Min.",IF(AND((MOD(E32-D32,1)-N(F32))*24&gt;6,N(F32)*1440&lt;30),"Pause unter 30 Min.",""))),"")</f>
        <v/>
      </c>
    </row>
    <row r="33">
      <c r="A33" s="35" t="n">
        <v>46598</v>
      </c>
      <c r="B33" s="36" t="inlineStr">
        <is>
          <t>Fr</t>
        </is>
      </c>
      <c r="C33" s="5" t="n"/>
      <c r="D33" s="37" t="n"/>
      <c r="E33" s="37" t="n"/>
      <c r="F33" s="37" t="n"/>
      <c r="G33" s="38">
        <f>IF(OR(UPPER(C33)="U",UPPER(C33)="K"),H33,IF(AND(ISNUMBER(D33),ISNUMBER(E33)),ROUND((MOD(E33-D33,1)-N(F33))*24,2),0))</f>
        <v/>
      </c>
      <c r="H33" s="38">
        <f>INDEX(Einstellungen!$B$7:$B$13,5)</f>
        <v/>
      </c>
      <c r="I33" s="38">
        <f>IF(OR(ISNUMBER(D33),C33&lt;&gt;""),G33-H33,0)</f>
        <v/>
      </c>
      <c r="J33" s="12" t="n"/>
      <c r="K33" s="39">
        <f>IF(AND(ISNUMBER(D33),ISNUMBER(E33)),IF((MOD(E33-D33,1)-N(F33))*24&gt;10,"über 10 Std.",IF(AND((MOD(E33-D33,1)-N(F33))*24&gt;9,N(F33)*1440&lt;45),"Pause unter 45 Min.",IF(AND((MOD(E33-D33,1)-N(F33))*24&gt;6,N(F33)*1440&lt;30),"Pause unter 30 Min.",""))),"")</f>
        <v/>
      </c>
    </row>
    <row r="34">
      <c r="A34" s="29" t="n">
        <v>46599</v>
      </c>
      <c r="B34" s="30" t="inlineStr">
        <is>
          <t>Sa</t>
        </is>
      </c>
      <c r="C34" s="30" t="n"/>
      <c r="D34" s="31" t="n"/>
      <c r="E34" s="31" t="n"/>
      <c r="F34" s="31" t="n"/>
      <c r="G34" s="32">
        <f>IF(OR(UPPER(C34)="U",UPPER(C34)="K"),H34,IF(AND(ISNUMBER(D34),ISNUMBER(E34)),ROUND((MOD(E34-D34,1)-N(F34))*24,2),0))</f>
        <v/>
      </c>
      <c r="H34" s="32">
        <f>INDEX(Einstellungen!$B$7:$B$13,6)</f>
        <v/>
      </c>
      <c r="I34" s="32">
        <f>IF(OR(ISNUMBER(D34),C34&lt;&gt;""),G34-H34,0)</f>
        <v/>
      </c>
      <c r="J34" s="33" t="n"/>
      <c r="K34" s="34">
        <f>IF(AND(ISNUMBER(D34),ISNUMBER(E34)),IF((MOD(E34-D34,1)-N(F34))*24&gt;10,"über 10 Std.",IF(AND((MOD(E34-D34,1)-N(F34))*24&gt;9,N(F34)*1440&lt;45),"Pause unter 45 Min.",IF(AND((MOD(E34-D34,1)-N(F34))*24&gt;6,N(F34)*1440&lt;30),"Pause unter 30 Min.",""))),"")</f>
        <v/>
      </c>
    </row>
    <row r="36">
      <c r="A36" s="4" t="inlineStr">
        <is>
          <t>Ist-Stunden</t>
        </is>
      </c>
      <c r="D36" s="17">
        <f>SUM(G4:G34)</f>
        <v/>
      </c>
    </row>
    <row r="37">
      <c r="A37" s="4" t="inlineStr">
        <is>
          <t>Soll (ganzer Monat)</t>
        </is>
      </c>
      <c r="D37" s="17">
        <f>SUM(H4:H34)</f>
        <v/>
      </c>
    </row>
    <row r="38">
      <c r="A38" s="4" t="inlineStr">
        <is>
          <t>Differenz (erfasste Tage)</t>
        </is>
      </c>
      <c r="D38" s="18">
        <f>SUM(I4:I34)</f>
        <v/>
      </c>
    </row>
    <row r="39">
      <c r="A39" s="4" t="inlineStr">
        <is>
          <t>Urlaubstage</t>
        </is>
      </c>
      <c r="D39" s="19">
        <f>COUNTIF(C4:C34,"U")</f>
        <v/>
      </c>
    </row>
    <row r="40">
      <c r="A40" s="4" t="inlineStr">
        <is>
          <t>Kranktage</t>
        </is>
      </c>
      <c r="D40" s="19">
        <f>COUNTIF(C4:C34,"K")</f>
        <v/>
      </c>
    </row>
  </sheetData>
  <conditionalFormatting sqref="I4:I34">
    <cfRule type="expression" priority="1" dxfId="0">
      <formula>I4&lt;0</formula>
    </cfRule>
  </conditionalFormatting>
  <dataValidations count="1">
    <dataValidation sqref="C4 C5 C6 C7 C8 C9 C10 C11 C12 C13 C14 C15 C16 C17 C18 C19 C20 C21 C22 C23 C24 C25 C26 C27 C28 C29 C30 C31 C32 C33 C34" showDropDown="0" showInputMessage="0" showErrorMessage="0" allowBlank="1" type="list">
      <formula1>"U,K,G"</formula1>
    </dataValidation>
  </dataValidations>
  <pageMargins left="0.75" right="0.75" top="1" bottom="1" header="0.5" footer="0.5"/>
  <pageSetup orientation="portrait" paperSize="9" fitToHeight="1" fitToWidth="1"/>
  <headerFooter>
    <oddHeader/>
    <oddFooter>&amp;CArbeitszeiterfassung 2027 · kniffwerk.de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K40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5" customWidth="1" min="2" max="2"/>
    <col width="6" customWidth="1" min="3" max="3"/>
    <col width="9" customWidth="1" min="4" max="4"/>
    <col width="9" customWidth="1" min="5" max="5"/>
    <col width="9" customWidth="1" min="6" max="6"/>
    <col width="10" customWidth="1" min="7" max="7"/>
    <col width="10" customWidth="1" min="8" max="8"/>
    <col width="10" customWidth="1" min="9" max="9"/>
    <col width="30" customWidth="1" min="10" max="10"/>
    <col width="22" customWidth="1" min="11" max="11"/>
  </cols>
  <sheetData>
    <row r="1">
      <c r="A1" s="10" t="inlineStr">
        <is>
          <t>August 2027</t>
        </is>
      </c>
      <c r="D1" s="22">
        <f>Einstellungen!B4</f>
        <v/>
      </c>
    </row>
    <row r="3">
      <c r="A3" s="11" t="inlineStr">
        <is>
          <t>Datum</t>
        </is>
      </c>
      <c r="B3" s="11" t="inlineStr">
        <is>
          <t>Tag</t>
        </is>
      </c>
      <c r="C3" s="11" t="inlineStr">
        <is>
          <t>Art</t>
        </is>
      </c>
      <c r="D3" s="11" t="inlineStr">
        <is>
          <t>Beginn</t>
        </is>
      </c>
      <c r="E3" s="11" t="inlineStr">
        <is>
          <t>Ende</t>
        </is>
      </c>
      <c r="F3" s="11" t="inlineStr">
        <is>
          <t>Pause</t>
        </is>
      </c>
      <c r="G3" s="11" t="inlineStr">
        <is>
          <t>Ist (Std.)</t>
        </is>
      </c>
      <c r="H3" s="11" t="inlineStr">
        <is>
          <t>Soll (Std.)</t>
        </is>
      </c>
      <c r="I3" s="11" t="inlineStr">
        <is>
          <t>Differenz</t>
        </is>
      </c>
      <c r="J3" s="11" t="inlineStr">
        <is>
          <t>Bemerkung</t>
        </is>
      </c>
      <c r="K3" s="11" t="inlineStr">
        <is>
          <t>Prüfung</t>
        </is>
      </c>
    </row>
    <row r="4">
      <c r="A4" s="29" t="n">
        <v>46600</v>
      </c>
      <c r="B4" s="30" t="inlineStr">
        <is>
          <t>So</t>
        </is>
      </c>
      <c r="C4" s="30" t="n"/>
      <c r="D4" s="31" t="n"/>
      <c r="E4" s="31" t="n"/>
      <c r="F4" s="31" t="n"/>
      <c r="G4" s="32">
        <f>IF(OR(UPPER(C4)="U",UPPER(C4)="K"),H4,IF(AND(ISNUMBER(D4),ISNUMBER(E4)),ROUND((MOD(E4-D4,1)-N(F4))*24,2),0))</f>
        <v/>
      </c>
      <c r="H4" s="32">
        <f>INDEX(Einstellungen!$B$7:$B$13,7)</f>
        <v/>
      </c>
      <c r="I4" s="32">
        <f>IF(OR(ISNUMBER(D4),C4&lt;&gt;""),G4-H4,0)</f>
        <v/>
      </c>
      <c r="J4" s="33" t="n"/>
      <c r="K4" s="34">
        <f>IF(AND(ISNUMBER(D4),ISNUMBER(E4)),IF((MOD(E4-D4,1)-N(F4))*24&gt;10,"über 10 Std.",IF(AND((MOD(E4-D4,1)-N(F4))*24&gt;9,N(F4)*1440&lt;45),"Pause unter 45 Min.",IF(AND((MOD(E4-D4,1)-N(F4))*24&gt;6,N(F4)*1440&lt;30),"Pause unter 30 Min.",""))),"")</f>
        <v/>
      </c>
    </row>
    <row r="5">
      <c r="A5" s="35" t="n">
        <v>46601</v>
      </c>
      <c r="B5" s="36" t="inlineStr">
        <is>
          <t>Mo</t>
        </is>
      </c>
      <c r="C5" s="5" t="n"/>
      <c r="D5" s="37" t="n"/>
      <c r="E5" s="37" t="n"/>
      <c r="F5" s="37" t="n"/>
      <c r="G5" s="38">
        <f>IF(OR(UPPER(C5)="U",UPPER(C5)="K"),H5,IF(AND(ISNUMBER(D5),ISNUMBER(E5)),ROUND((MOD(E5-D5,1)-N(F5))*24,2),0))</f>
        <v/>
      </c>
      <c r="H5" s="38">
        <f>INDEX(Einstellungen!$B$7:$B$13,1)</f>
        <v/>
      </c>
      <c r="I5" s="38">
        <f>IF(OR(ISNUMBER(D5),C5&lt;&gt;""),G5-H5,0)</f>
        <v/>
      </c>
      <c r="J5" s="12" t="n"/>
      <c r="K5" s="39">
        <f>IF(AND(ISNUMBER(D5),ISNUMBER(E5)),IF((MOD(E5-D5,1)-N(F5))*24&gt;10,"über 10 Std.",IF(AND((MOD(E5-D5,1)-N(F5))*24&gt;9,N(F5)*1440&lt;45),"Pause unter 45 Min.",IF(AND((MOD(E5-D5,1)-N(F5))*24&gt;6,N(F5)*1440&lt;30),"Pause unter 30 Min.",""))),"")</f>
        <v/>
      </c>
    </row>
    <row r="6">
      <c r="A6" s="35" t="n">
        <v>46602</v>
      </c>
      <c r="B6" s="36" t="inlineStr">
        <is>
          <t>Di</t>
        </is>
      </c>
      <c r="C6" s="5" t="n"/>
      <c r="D6" s="37" t="n"/>
      <c r="E6" s="37" t="n"/>
      <c r="F6" s="37" t="n"/>
      <c r="G6" s="38">
        <f>IF(OR(UPPER(C6)="U",UPPER(C6)="K"),H6,IF(AND(ISNUMBER(D6),ISNUMBER(E6)),ROUND((MOD(E6-D6,1)-N(F6))*24,2),0))</f>
        <v/>
      </c>
      <c r="H6" s="38">
        <f>INDEX(Einstellungen!$B$7:$B$13,2)</f>
        <v/>
      </c>
      <c r="I6" s="38">
        <f>IF(OR(ISNUMBER(D6),C6&lt;&gt;""),G6-H6,0)</f>
        <v/>
      </c>
      <c r="J6" s="12" t="n"/>
      <c r="K6" s="39">
        <f>IF(AND(ISNUMBER(D6),ISNUMBER(E6)),IF((MOD(E6-D6,1)-N(F6))*24&gt;10,"über 10 Std.",IF(AND((MOD(E6-D6,1)-N(F6))*24&gt;9,N(F6)*1440&lt;45),"Pause unter 45 Min.",IF(AND((MOD(E6-D6,1)-N(F6))*24&gt;6,N(F6)*1440&lt;30),"Pause unter 30 Min.",""))),"")</f>
        <v/>
      </c>
    </row>
    <row r="7">
      <c r="A7" s="35" t="n">
        <v>46603</v>
      </c>
      <c r="B7" s="36" t="inlineStr">
        <is>
          <t>Mi</t>
        </is>
      </c>
      <c r="C7" s="5" t="n"/>
      <c r="D7" s="37" t="n"/>
      <c r="E7" s="37" t="n"/>
      <c r="F7" s="37" t="n"/>
      <c r="G7" s="38">
        <f>IF(OR(UPPER(C7)="U",UPPER(C7)="K"),H7,IF(AND(ISNUMBER(D7),ISNUMBER(E7)),ROUND((MOD(E7-D7,1)-N(F7))*24,2),0))</f>
        <v/>
      </c>
      <c r="H7" s="38">
        <f>INDEX(Einstellungen!$B$7:$B$13,3)</f>
        <v/>
      </c>
      <c r="I7" s="38">
        <f>IF(OR(ISNUMBER(D7),C7&lt;&gt;""),G7-H7,0)</f>
        <v/>
      </c>
      <c r="J7" s="12" t="n"/>
      <c r="K7" s="39">
        <f>IF(AND(ISNUMBER(D7),ISNUMBER(E7)),IF((MOD(E7-D7,1)-N(F7))*24&gt;10,"über 10 Std.",IF(AND((MOD(E7-D7,1)-N(F7))*24&gt;9,N(F7)*1440&lt;45),"Pause unter 45 Min.",IF(AND((MOD(E7-D7,1)-N(F7))*24&gt;6,N(F7)*1440&lt;30),"Pause unter 30 Min.",""))),"")</f>
        <v/>
      </c>
    </row>
    <row r="8">
      <c r="A8" s="35" t="n">
        <v>46604</v>
      </c>
      <c r="B8" s="36" t="inlineStr">
        <is>
          <t>Do</t>
        </is>
      </c>
      <c r="C8" s="5" t="n"/>
      <c r="D8" s="37" t="n"/>
      <c r="E8" s="37" t="n"/>
      <c r="F8" s="37" t="n"/>
      <c r="G8" s="38">
        <f>IF(OR(UPPER(C8)="U",UPPER(C8)="K"),H8,IF(AND(ISNUMBER(D8),ISNUMBER(E8)),ROUND((MOD(E8-D8,1)-N(F8))*24,2),0))</f>
        <v/>
      </c>
      <c r="H8" s="38">
        <f>INDEX(Einstellungen!$B$7:$B$13,4)</f>
        <v/>
      </c>
      <c r="I8" s="38">
        <f>IF(OR(ISNUMBER(D8),C8&lt;&gt;""),G8-H8,0)</f>
        <v/>
      </c>
      <c r="J8" s="12" t="n"/>
      <c r="K8" s="39">
        <f>IF(AND(ISNUMBER(D8),ISNUMBER(E8)),IF((MOD(E8-D8,1)-N(F8))*24&gt;10,"über 10 Std.",IF(AND((MOD(E8-D8,1)-N(F8))*24&gt;9,N(F8)*1440&lt;45),"Pause unter 45 Min.",IF(AND((MOD(E8-D8,1)-N(F8))*24&gt;6,N(F8)*1440&lt;30),"Pause unter 30 Min.",""))),"")</f>
        <v/>
      </c>
    </row>
    <row r="9">
      <c r="A9" s="35" t="n">
        <v>46605</v>
      </c>
      <c r="B9" s="36" t="inlineStr">
        <is>
          <t>Fr</t>
        </is>
      </c>
      <c r="C9" s="5" t="n"/>
      <c r="D9" s="37" t="n"/>
      <c r="E9" s="37" t="n"/>
      <c r="F9" s="37" t="n"/>
      <c r="G9" s="38">
        <f>IF(OR(UPPER(C9)="U",UPPER(C9)="K"),H9,IF(AND(ISNUMBER(D9),ISNUMBER(E9)),ROUND((MOD(E9-D9,1)-N(F9))*24,2),0))</f>
        <v/>
      </c>
      <c r="H9" s="38">
        <f>INDEX(Einstellungen!$B$7:$B$13,5)</f>
        <v/>
      </c>
      <c r="I9" s="38">
        <f>IF(OR(ISNUMBER(D9),C9&lt;&gt;""),G9-H9,0)</f>
        <v/>
      </c>
      <c r="J9" s="12" t="n"/>
      <c r="K9" s="39">
        <f>IF(AND(ISNUMBER(D9),ISNUMBER(E9)),IF((MOD(E9-D9,1)-N(F9))*24&gt;10,"über 10 Std.",IF(AND((MOD(E9-D9,1)-N(F9))*24&gt;9,N(F9)*1440&lt;45),"Pause unter 45 Min.",IF(AND((MOD(E9-D9,1)-N(F9))*24&gt;6,N(F9)*1440&lt;30),"Pause unter 30 Min.",""))),"")</f>
        <v/>
      </c>
    </row>
    <row r="10">
      <c r="A10" s="29" t="n">
        <v>46606</v>
      </c>
      <c r="B10" s="30" t="inlineStr">
        <is>
          <t>Sa</t>
        </is>
      </c>
      <c r="C10" s="30" t="n"/>
      <c r="D10" s="31" t="n"/>
      <c r="E10" s="31" t="n"/>
      <c r="F10" s="31" t="n"/>
      <c r="G10" s="32">
        <f>IF(OR(UPPER(C10)="U",UPPER(C10)="K"),H10,IF(AND(ISNUMBER(D10),ISNUMBER(E10)),ROUND((MOD(E10-D10,1)-N(F10))*24,2),0))</f>
        <v/>
      </c>
      <c r="H10" s="32">
        <f>INDEX(Einstellungen!$B$7:$B$13,6)</f>
        <v/>
      </c>
      <c r="I10" s="32">
        <f>IF(OR(ISNUMBER(D10),C10&lt;&gt;""),G10-H10,0)</f>
        <v/>
      </c>
      <c r="J10" s="33" t="n"/>
      <c r="K10" s="34">
        <f>IF(AND(ISNUMBER(D10),ISNUMBER(E10)),IF((MOD(E10-D10,1)-N(F10))*24&gt;10,"über 10 Std.",IF(AND((MOD(E10-D10,1)-N(F10))*24&gt;9,N(F10)*1440&lt;45),"Pause unter 45 Min.",IF(AND((MOD(E10-D10,1)-N(F10))*24&gt;6,N(F10)*1440&lt;30),"Pause unter 30 Min.",""))),"")</f>
        <v/>
      </c>
    </row>
    <row r="11">
      <c r="A11" s="29" t="n">
        <v>46607</v>
      </c>
      <c r="B11" s="30" t="inlineStr">
        <is>
          <t>So</t>
        </is>
      </c>
      <c r="C11" s="30" t="n"/>
      <c r="D11" s="31" t="n"/>
      <c r="E11" s="31" t="n"/>
      <c r="F11" s="31" t="n"/>
      <c r="G11" s="32">
        <f>IF(OR(UPPER(C11)="U",UPPER(C11)="K"),H11,IF(AND(ISNUMBER(D11),ISNUMBER(E11)),ROUND((MOD(E11-D11,1)-N(F11))*24,2),0))</f>
        <v/>
      </c>
      <c r="H11" s="32">
        <f>INDEX(Einstellungen!$B$7:$B$13,7)</f>
        <v/>
      </c>
      <c r="I11" s="32">
        <f>IF(OR(ISNUMBER(D11),C11&lt;&gt;""),G11-H11,0)</f>
        <v/>
      </c>
      <c r="J11" s="33" t="n"/>
      <c r="K11" s="34">
        <f>IF(AND(ISNUMBER(D11),ISNUMBER(E11)),IF((MOD(E11-D11,1)-N(F11))*24&gt;10,"über 10 Std.",IF(AND((MOD(E11-D11,1)-N(F11))*24&gt;9,N(F11)*1440&lt;45),"Pause unter 45 Min.",IF(AND((MOD(E11-D11,1)-N(F11))*24&gt;6,N(F11)*1440&lt;30),"Pause unter 30 Min.",""))),"")</f>
        <v/>
      </c>
    </row>
    <row r="12">
      <c r="A12" s="35" t="n">
        <v>46608</v>
      </c>
      <c r="B12" s="36" t="inlineStr">
        <is>
          <t>Mo</t>
        </is>
      </c>
      <c r="C12" s="5" t="n"/>
      <c r="D12" s="37" t="n"/>
      <c r="E12" s="37" t="n"/>
      <c r="F12" s="37" t="n"/>
      <c r="G12" s="38">
        <f>IF(OR(UPPER(C12)="U",UPPER(C12)="K"),H12,IF(AND(ISNUMBER(D12),ISNUMBER(E12)),ROUND((MOD(E12-D12,1)-N(F12))*24,2),0))</f>
        <v/>
      </c>
      <c r="H12" s="38">
        <f>INDEX(Einstellungen!$B$7:$B$13,1)</f>
        <v/>
      </c>
      <c r="I12" s="38">
        <f>IF(OR(ISNUMBER(D12),C12&lt;&gt;""),G12-H12,0)</f>
        <v/>
      </c>
      <c r="J12" s="12" t="n"/>
      <c r="K12" s="39">
        <f>IF(AND(ISNUMBER(D12),ISNUMBER(E12)),IF((MOD(E12-D12,1)-N(F12))*24&gt;10,"über 10 Std.",IF(AND((MOD(E12-D12,1)-N(F12))*24&gt;9,N(F12)*1440&lt;45),"Pause unter 45 Min.",IF(AND((MOD(E12-D12,1)-N(F12))*24&gt;6,N(F12)*1440&lt;30),"Pause unter 30 Min.",""))),"")</f>
        <v/>
      </c>
    </row>
    <row r="13">
      <c r="A13" s="35" t="n">
        <v>46609</v>
      </c>
      <c r="B13" s="36" t="inlineStr">
        <is>
          <t>Di</t>
        </is>
      </c>
      <c r="C13" s="5" t="n"/>
      <c r="D13" s="37" t="n"/>
      <c r="E13" s="37" t="n"/>
      <c r="F13" s="37" t="n"/>
      <c r="G13" s="38">
        <f>IF(OR(UPPER(C13)="U",UPPER(C13)="K"),H13,IF(AND(ISNUMBER(D13),ISNUMBER(E13)),ROUND((MOD(E13-D13,1)-N(F13))*24,2),0))</f>
        <v/>
      </c>
      <c r="H13" s="38">
        <f>INDEX(Einstellungen!$B$7:$B$13,2)</f>
        <v/>
      </c>
      <c r="I13" s="38">
        <f>IF(OR(ISNUMBER(D13),C13&lt;&gt;""),G13-H13,0)</f>
        <v/>
      </c>
      <c r="J13" s="12" t="n"/>
      <c r="K13" s="39">
        <f>IF(AND(ISNUMBER(D13),ISNUMBER(E13)),IF((MOD(E13-D13,1)-N(F13))*24&gt;10,"über 10 Std.",IF(AND((MOD(E13-D13,1)-N(F13))*24&gt;9,N(F13)*1440&lt;45),"Pause unter 45 Min.",IF(AND((MOD(E13-D13,1)-N(F13))*24&gt;6,N(F13)*1440&lt;30),"Pause unter 30 Min.",""))),"")</f>
        <v/>
      </c>
    </row>
    <row r="14">
      <c r="A14" s="35" t="n">
        <v>46610</v>
      </c>
      <c r="B14" s="36" t="inlineStr">
        <is>
          <t>Mi</t>
        </is>
      </c>
      <c r="C14" s="5" t="n"/>
      <c r="D14" s="37" t="n"/>
      <c r="E14" s="37" t="n"/>
      <c r="F14" s="37" t="n"/>
      <c r="G14" s="38">
        <f>IF(OR(UPPER(C14)="U",UPPER(C14)="K"),H14,IF(AND(ISNUMBER(D14),ISNUMBER(E14)),ROUND((MOD(E14-D14,1)-N(F14))*24,2),0))</f>
        <v/>
      </c>
      <c r="H14" s="38">
        <f>INDEX(Einstellungen!$B$7:$B$13,3)</f>
        <v/>
      </c>
      <c r="I14" s="38">
        <f>IF(OR(ISNUMBER(D14),C14&lt;&gt;""),G14-H14,0)</f>
        <v/>
      </c>
      <c r="J14" s="12" t="n"/>
      <c r="K14" s="39">
        <f>IF(AND(ISNUMBER(D14),ISNUMBER(E14)),IF((MOD(E14-D14,1)-N(F14))*24&gt;10,"über 10 Std.",IF(AND((MOD(E14-D14,1)-N(F14))*24&gt;9,N(F14)*1440&lt;45),"Pause unter 45 Min.",IF(AND((MOD(E14-D14,1)-N(F14))*24&gt;6,N(F14)*1440&lt;30),"Pause unter 30 Min.",""))),"")</f>
        <v/>
      </c>
    </row>
    <row r="15">
      <c r="A15" s="35" t="n">
        <v>46611</v>
      </c>
      <c r="B15" s="36" t="inlineStr">
        <is>
          <t>Do</t>
        </is>
      </c>
      <c r="C15" s="5" t="n"/>
      <c r="D15" s="37" t="n"/>
      <c r="E15" s="37" t="n"/>
      <c r="F15" s="37" t="n"/>
      <c r="G15" s="38">
        <f>IF(OR(UPPER(C15)="U",UPPER(C15)="K"),H15,IF(AND(ISNUMBER(D15),ISNUMBER(E15)),ROUND((MOD(E15-D15,1)-N(F15))*24,2),0))</f>
        <v/>
      </c>
      <c r="H15" s="38">
        <f>INDEX(Einstellungen!$B$7:$B$13,4)</f>
        <v/>
      </c>
      <c r="I15" s="38">
        <f>IF(OR(ISNUMBER(D15),C15&lt;&gt;""),G15-H15,0)</f>
        <v/>
      </c>
      <c r="J15" s="12" t="n"/>
      <c r="K15" s="39">
        <f>IF(AND(ISNUMBER(D15),ISNUMBER(E15)),IF((MOD(E15-D15,1)-N(F15))*24&gt;10,"über 10 Std.",IF(AND((MOD(E15-D15,1)-N(F15))*24&gt;9,N(F15)*1440&lt;45),"Pause unter 45 Min.",IF(AND((MOD(E15-D15,1)-N(F15))*24&gt;6,N(F15)*1440&lt;30),"Pause unter 30 Min.",""))),"")</f>
        <v/>
      </c>
    </row>
    <row r="16">
      <c r="A16" s="35" t="n">
        <v>46612</v>
      </c>
      <c r="B16" s="36" t="inlineStr">
        <is>
          <t>Fr</t>
        </is>
      </c>
      <c r="C16" s="5" t="n"/>
      <c r="D16" s="37" t="n"/>
      <c r="E16" s="37" t="n"/>
      <c r="F16" s="37" t="n"/>
      <c r="G16" s="38">
        <f>IF(OR(UPPER(C16)="U",UPPER(C16)="K"),H16,IF(AND(ISNUMBER(D16),ISNUMBER(E16)),ROUND((MOD(E16-D16,1)-N(F16))*24,2),0))</f>
        <v/>
      </c>
      <c r="H16" s="38">
        <f>INDEX(Einstellungen!$B$7:$B$13,5)</f>
        <v/>
      </c>
      <c r="I16" s="38">
        <f>IF(OR(ISNUMBER(D16),C16&lt;&gt;""),G16-H16,0)</f>
        <v/>
      </c>
      <c r="J16" s="12" t="n"/>
      <c r="K16" s="39">
        <f>IF(AND(ISNUMBER(D16),ISNUMBER(E16)),IF((MOD(E16-D16,1)-N(F16))*24&gt;10,"über 10 Std.",IF(AND((MOD(E16-D16,1)-N(F16))*24&gt;9,N(F16)*1440&lt;45),"Pause unter 45 Min.",IF(AND((MOD(E16-D16,1)-N(F16))*24&gt;6,N(F16)*1440&lt;30),"Pause unter 30 Min.",""))),"")</f>
        <v/>
      </c>
    </row>
    <row r="17">
      <c r="A17" s="29" t="n">
        <v>46613</v>
      </c>
      <c r="B17" s="30" t="inlineStr">
        <is>
          <t>Sa</t>
        </is>
      </c>
      <c r="C17" s="30" t="n"/>
      <c r="D17" s="31" t="n"/>
      <c r="E17" s="31" t="n"/>
      <c r="F17" s="31" t="n"/>
      <c r="G17" s="32">
        <f>IF(OR(UPPER(C17)="U",UPPER(C17)="K"),H17,IF(AND(ISNUMBER(D17),ISNUMBER(E17)),ROUND((MOD(E17-D17,1)-N(F17))*24,2),0))</f>
        <v/>
      </c>
      <c r="H17" s="32">
        <f>INDEX(Einstellungen!$B$7:$B$13,6)</f>
        <v/>
      </c>
      <c r="I17" s="32">
        <f>IF(OR(ISNUMBER(D17),C17&lt;&gt;""),G17-H17,0)</f>
        <v/>
      </c>
      <c r="J17" s="33" t="n"/>
      <c r="K17" s="34">
        <f>IF(AND(ISNUMBER(D17),ISNUMBER(E17)),IF((MOD(E17-D17,1)-N(F17))*24&gt;10,"über 10 Std.",IF(AND((MOD(E17-D17,1)-N(F17))*24&gt;9,N(F17)*1440&lt;45),"Pause unter 45 Min.",IF(AND((MOD(E17-D17,1)-N(F17))*24&gt;6,N(F17)*1440&lt;30),"Pause unter 30 Min.",""))),"")</f>
        <v/>
      </c>
    </row>
    <row r="18">
      <c r="A18" s="29" t="n">
        <v>46614</v>
      </c>
      <c r="B18" s="30" t="inlineStr">
        <is>
          <t>So</t>
        </is>
      </c>
      <c r="C18" s="30" t="n"/>
      <c r="D18" s="31" t="n"/>
      <c r="E18" s="31" t="n"/>
      <c r="F18" s="31" t="n"/>
      <c r="G18" s="32">
        <f>IF(OR(UPPER(C18)="U",UPPER(C18)="K"),H18,IF(AND(ISNUMBER(D18),ISNUMBER(E18)),ROUND((MOD(E18-D18,1)-N(F18))*24,2),0))</f>
        <v/>
      </c>
      <c r="H18" s="32">
        <f>INDEX(Einstellungen!$B$7:$B$13,7)</f>
        <v/>
      </c>
      <c r="I18" s="32">
        <f>IF(OR(ISNUMBER(D18),C18&lt;&gt;""),G18-H18,0)</f>
        <v/>
      </c>
      <c r="J18" s="33" t="n"/>
      <c r="K18" s="34">
        <f>IF(AND(ISNUMBER(D18),ISNUMBER(E18)),IF((MOD(E18-D18,1)-N(F18))*24&gt;10,"über 10 Std.",IF(AND((MOD(E18-D18,1)-N(F18))*24&gt;9,N(F18)*1440&lt;45),"Pause unter 45 Min.",IF(AND((MOD(E18-D18,1)-N(F18))*24&gt;6,N(F18)*1440&lt;30),"Pause unter 30 Min.",""))),"")</f>
        <v/>
      </c>
    </row>
    <row r="19">
      <c r="A19" s="35" t="n">
        <v>46615</v>
      </c>
      <c r="B19" s="36" t="inlineStr">
        <is>
          <t>Mo</t>
        </is>
      </c>
      <c r="C19" s="5" t="n"/>
      <c r="D19" s="37" t="n"/>
      <c r="E19" s="37" t="n"/>
      <c r="F19" s="37" t="n"/>
      <c r="G19" s="38">
        <f>IF(OR(UPPER(C19)="U",UPPER(C19)="K"),H19,IF(AND(ISNUMBER(D19),ISNUMBER(E19)),ROUND((MOD(E19-D19,1)-N(F19))*24,2),0))</f>
        <v/>
      </c>
      <c r="H19" s="38">
        <f>INDEX(Einstellungen!$B$7:$B$13,1)</f>
        <v/>
      </c>
      <c r="I19" s="38">
        <f>IF(OR(ISNUMBER(D19),C19&lt;&gt;""),G19-H19,0)</f>
        <v/>
      </c>
      <c r="J19" s="12" t="n"/>
      <c r="K19" s="39">
        <f>IF(AND(ISNUMBER(D19),ISNUMBER(E19)),IF((MOD(E19-D19,1)-N(F19))*24&gt;10,"über 10 Std.",IF(AND((MOD(E19-D19,1)-N(F19))*24&gt;9,N(F19)*1440&lt;45),"Pause unter 45 Min.",IF(AND((MOD(E19-D19,1)-N(F19))*24&gt;6,N(F19)*1440&lt;30),"Pause unter 30 Min.",""))),"")</f>
        <v/>
      </c>
    </row>
    <row r="20">
      <c r="A20" s="35" t="n">
        <v>46616</v>
      </c>
      <c r="B20" s="36" t="inlineStr">
        <is>
          <t>Di</t>
        </is>
      </c>
      <c r="C20" s="5" t="n"/>
      <c r="D20" s="37" t="n"/>
      <c r="E20" s="37" t="n"/>
      <c r="F20" s="37" t="n"/>
      <c r="G20" s="38">
        <f>IF(OR(UPPER(C20)="U",UPPER(C20)="K"),H20,IF(AND(ISNUMBER(D20),ISNUMBER(E20)),ROUND((MOD(E20-D20,1)-N(F20))*24,2),0))</f>
        <v/>
      </c>
      <c r="H20" s="38">
        <f>INDEX(Einstellungen!$B$7:$B$13,2)</f>
        <v/>
      </c>
      <c r="I20" s="38">
        <f>IF(OR(ISNUMBER(D20),C20&lt;&gt;""),G20-H20,0)</f>
        <v/>
      </c>
      <c r="J20" s="12" t="n"/>
      <c r="K20" s="39">
        <f>IF(AND(ISNUMBER(D20),ISNUMBER(E20)),IF((MOD(E20-D20,1)-N(F20))*24&gt;10,"über 10 Std.",IF(AND((MOD(E20-D20,1)-N(F20))*24&gt;9,N(F20)*1440&lt;45),"Pause unter 45 Min.",IF(AND((MOD(E20-D20,1)-N(F20))*24&gt;6,N(F20)*1440&lt;30),"Pause unter 30 Min.",""))),"")</f>
        <v/>
      </c>
    </row>
    <row r="21">
      <c r="A21" s="35" t="n">
        <v>46617</v>
      </c>
      <c r="B21" s="36" t="inlineStr">
        <is>
          <t>Mi</t>
        </is>
      </c>
      <c r="C21" s="5" t="n"/>
      <c r="D21" s="37" t="n"/>
      <c r="E21" s="37" t="n"/>
      <c r="F21" s="37" t="n"/>
      <c r="G21" s="38">
        <f>IF(OR(UPPER(C21)="U",UPPER(C21)="K"),H21,IF(AND(ISNUMBER(D21),ISNUMBER(E21)),ROUND((MOD(E21-D21,1)-N(F21))*24,2),0))</f>
        <v/>
      </c>
      <c r="H21" s="38">
        <f>INDEX(Einstellungen!$B$7:$B$13,3)</f>
        <v/>
      </c>
      <c r="I21" s="38">
        <f>IF(OR(ISNUMBER(D21),C21&lt;&gt;""),G21-H21,0)</f>
        <v/>
      </c>
      <c r="J21" s="12" t="n"/>
      <c r="K21" s="39">
        <f>IF(AND(ISNUMBER(D21),ISNUMBER(E21)),IF((MOD(E21-D21,1)-N(F21))*24&gt;10,"über 10 Std.",IF(AND((MOD(E21-D21,1)-N(F21))*24&gt;9,N(F21)*1440&lt;45),"Pause unter 45 Min.",IF(AND((MOD(E21-D21,1)-N(F21))*24&gt;6,N(F21)*1440&lt;30),"Pause unter 30 Min.",""))),"")</f>
        <v/>
      </c>
    </row>
    <row r="22">
      <c r="A22" s="35" t="n">
        <v>46618</v>
      </c>
      <c r="B22" s="36" t="inlineStr">
        <is>
          <t>Do</t>
        </is>
      </c>
      <c r="C22" s="5" t="n"/>
      <c r="D22" s="37" t="n"/>
      <c r="E22" s="37" t="n"/>
      <c r="F22" s="37" t="n"/>
      <c r="G22" s="38">
        <f>IF(OR(UPPER(C22)="U",UPPER(C22)="K"),H22,IF(AND(ISNUMBER(D22),ISNUMBER(E22)),ROUND((MOD(E22-D22,1)-N(F22))*24,2),0))</f>
        <v/>
      </c>
      <c r="H22" s="38">
        <f>INDEX(Einstellungen!$B$7:$B$13,4)</f>
        <v/>
      </c>
      <c r="I22" s="38">
        <f>IF(OR(ISNUMBER(D22),C22&lt;&gt;""),G22-H22,0)</f>
        <v/>
      </c>
      <c r="J22" s="12" t="n"/>
      <c r="K22" s="39">
        <f>IF(AND(ISNUMBER(D22),ISNUMBER(E22)),IF((MOD(E22-D22,1)-N(F22))*24&gt;10,"über 10 Std.",IF(AND((MOD(E22-D22,1)-N(F22))*24&gt;9,N(F22)*1440&lt;45),"Pause unter 45 Min.",IF(AND((MOD(E22-D22,1)-N(F22))*24&gt;6,N(F22)*1440&lt;30),"Pause unter 30 Min.",""))),"")</f>
        <v/>
      </c>
    </row>
    <row r="23">
      <c r="A23" s="35" t="n">
        <v>46619</v>
      </c>
      <c r="B23" s="36" t="inlineStr">
        <is>
          <t>Fr</t>
        </is>
      </c>
      <c r="C23" s="5" t="n"/>
      <c r="D23" s="37" t="n"/>
      <c r="E23" s="37" t="n"/>
      <c r="F23" s="37" t="n"/>
      <c r="G23" s="38">
        <f>IF(OR(UPPER(C23)="U",UPPER(C23)="K"),H23,IF(AND(ISNUMBER(D23),ISNUMBER(E23)),ROUND((MOD(E23-D23,1)-N(F23))*24,2),0))</f>
        <v/>
      </c>
      <c r="H23" s="38">
        <f>INDEX(Einstellungen!$B$7:$B$13,5)</f>
        <v/>
      </c>
      <c r="I23" s="38">
        <f>IF(OR(ISNUMBER(D23),C23&lt;&gt;""),G23-H23,0)</f>
        <v/>
      </c>
      <c r="J23" s="12" t="n"/>
      <c r="K23" s="39">
        <f>IF(AND(ISNUMBER(D23),ISNUMBER(E23)),IF((MOD(E23-D23,1)-N(F23))*24&gt;10,"über 10 Std.",IF(AND((MOD(E23-D23,1)-N(F23))*24&gt;9,N(F23)*1440&lt;45),"Pause unter 45 Min.",IF(AND((MOD(E23-D23,1)-N(F23))*24&gt;6,N(F23)*1440&lt;30),"Pause unter 30 Min.",""))),"")</f>
        <v/>
      </c>
    </row>
    <row r="24">
      <c r="A24" s="29" t="n">
        <v>46620</v>
      </c>
      <c r="B24" s="30" t="inlineStr">
        <is>
          <t>Sa</t>
        </is>
      </c>
      <c r="C24" s="30" t="n"/>
      <c r="D24" s="31" t="n"/>
      <c r="E24" s="31" t="n"/>
      <c r="F24" s="31" t="n"/>
      <c r="G24" s="32">
        <f>IF(OR(UPPER(C24)="U",UPPER(C24)="K"),H24,IF(AND(ISNUMBER(D24),ISNUMBER(E24)),ROUND((MOD(E24-D24,1)-N(F24))*24,2),0))</f>
        <v/>
      </c>
      <c r="H24" s="32">
        <f>INDEX(Einstellungen!$B$7:$B$13,6)</f>
        <v/>
      </c>
      <c r="I24" s="32">
        <f>IF(OR(ISNUMBER(D24),C24&lt;&gt;""),G24-H24,0)</f>
        <v/>
      </c>
      <c r="J24" s="33" t="n"/>
      <c r="K24" s="34">
        <f>IF(AND(ISNUMBER(D24),ISNUMBER(E24)),IF((MOD(E24-D24,1)-N(F24))*24&gt;10,"über 10 Std.",IF(AND((MOD(E24-D24,1)-N(F24))*24&gt;9,N(F24)*1440&lt;45),"Pause unter 45 Min.",IF(AND((MOD(E24-D24,1)-N(F24))*24&gt;6,N(F24)*1440&lt;30),"Pause unter 30 Min.",""))),"")</f>
        <v/>
      </c>
    </row>
    <row r="25">
      <c r="A25" s="29" t="n">
        <v>46621</v>
      </c>
      <c r="B25" s="30" t="inlineStr">
        <is>
          <t>So</t>
        </is>
      </c>
      <c r="C25" s="30" t="n"/>
      <c r="D25" s="31" t="n"/>
      <c r="E25" s="31" t="n"/>
      <c r="F25" s="31" t="n"/>
      <c r="G25" s="32">
        <f>IF(OR(UPPER(C25)="U",UPPER(C25)="K"),H25,IF(AND(ISNUMBER(D25),ISNUMBER(E25)),ROUND((MOD(E25-D25,1)-N(F25))*24,2),0))</f>
        <v/>
      </c>
      <c r="H25" s="32">
        <f>INDEX(Einstellungen!$B$7:$B$13,7)</f>
        <v/>
      </c>
      <c r="I25" s="32">
        <f>IF(OR(ISNUMBER(D25),C25&lt;&gt;""),G25-H25,0)</f>
        <v/>
      </c>
      <c r="J25" s="33" t="n"/>
      <c r="K25" s="34">
        <f>IF(AND(ISNUMBER(D25),ISNUMBER(E25)),IF((MOD(E25-D25,1)-N(F25))*24&gt;10,"über 10 Std.",IF(AND((MOD(E25-D25,1)-N(F25))*24&gt;9,N(F25)*1440&lt;45),"Pause unter 45 Min.",IF(AND((MOD(E25-D25,1)-N(F25))*24&gt;6,N(F25)*1440&lt;30),"Pause unter 30 Min.",""))),"")</f>
        <v/>
      </c>
    </row>
    <row r="26">
      <c r="A26" s="35" t="n">
        <v>46622</v>
      </c>
      <c r="B26" s="36" t="inlineStr">
        <is>
          <t>Mo</t>
        </is>
      </c>
      <c r="C26" s="5" t="n"/>
      <c r="D26" s="37" t="n"/>
      <c r="E26" s="37" t="n"/>
      <c r="F26" s="37" t="n"/>
      <c r="G26" s="38">
        <f>IF(OR(UPPER(C26)="U",UPPER(C26)="K"),H26,IF(AND(ISNUMBER(D26),ISNUMBER(E26)),ROUND((MOD(E26-D26,1)-N(F26))*24,2),0))</f>
        <v/>
      </c>
      <c r="H26" s="38">
        <f>INDEX(Einstellungen!$B$7:$B$13,1)</f>
        <v/>
      </c>
      <c r="I26" s="38">
        <f>IF(OR(ISNUMBER(D26),C26&lt;&gt;""),G26-H26,0)</f>
        <v/>
      </c>
      <c r="J26" s="12" t="n"/>
      <c r="K26" s="39">
        <f>IF(AND(ISNUMBER(D26),ISNUMBER(E26)),IF((MOD(E26-D26,1)-N(F26))*24&gt;10,"über 10 Std.",IF(AND((MOD(E26-D26,1)-N(F26))*24&gt;9,N(F26)*1440&lt;45),"Pause unter 45 Min.",IF(AND((MOD(E26-D26,1)-N(F26))*24&gt;6,N(F26)*1440&lt;30),"Pause unter 30 Min.",""))),"")</f>
        <v/>
      </c>
    </row>
    <row r="27">
      <c r="A27" s="35" t="n">
        <v>46623</v>
      </c>
      <c r="B27" s="36" t="inlineStr">
        <is>
          <t>Di</t>
        </is>
      </c>
      <c r="C27" s="5" t="n"/>
      <c r="D27" s="37" t="n"/>
      <c r="E27" s="37" t="n"/>
      <c r="F27" s="37" t="n"/>
      <c r="G27" s="38">
        <f>IF(OR(UPPER(C27)="U",UPPER(C27)="K"),H27,IF(AND(ISNUMBER(D27),ISNUMBER(E27)),ROUND((MOD(E27-D27,1)-N(F27))*24,2),0))</f>
        <v/>
      </c>
      <c r="H27" s="38">
        <f>INDEX(Einstellungen!$B$7:$B$13,2)</f>
        <v/>
      </c>
      <c r="I27" s="38">
        <f>IF(OR(ISNUMBER(D27),C27&lt;&gt;""),G27-H27,0)</f>
        <v/>
      </c>
      <c r="J27" s="12" t="n"/>
      <c r="K27" s="39">
        <f>IF(AND(ISNUMBER(D27),ISNUMBER(E27)),IF((MOD(E27-D27,1)-N(F27))*24&gt;10,"über 10 Std.",IF(AND((MOD(E27-D27,1)-N(F27))*24&gt;9,N(F27)*1440&lt;45),"Pause unter 45 Min.",IF(AND((MOD(E27-D27,1)-N(F27))*24&gt;6,N(F27)*1440&lt;30),"Pause unter 30 Min.",""))),"")</f>
        <v/>
      </c>
    </row>
    <row r="28">
      <c r="A28" s="35" t="n">
        <v>46624</v>
      </c>
      <c r="B28" s="36" t="inlineStr">
        <is>
          <t>Mi</t>
        </is>
      </c>
      <c r="C28" s="5" t="n"/>
      <c r="D28" s="37" t="n"/>
      <c r="E28" s="37" t="n"/>
      <c r="F28" s="37" t="n"/>
      <c r="G28" s="38">
        <f>IF(OR(UPPER(C28)="U",UPPER(C28)="K"),H28,IF(AND(ISNUMBER(D28),ISNUMBER(E28)),ROUND((MOD(E28-D28,1)-N(F28))*24,2),0))</f>
        <v/>
      </c>
      <c r="H28" s="38">
        <f>INDEX(Einstellungen!$B$7:$B$13,3)</f>
        <v/>
      </c>
      <c r="I28" s="38">
        <f>IF(OR(ISNUMBER(D28),C28&lt;&gt;""),G28-H28,0)</f>
        <v/>
      </c>
      <c r="J28" s="12" t="n"/>
      <c r="K28" s="39">
        <f>IF(AND(ISNUMBER(D28),ISNUMBER(E28)),IF((MOD(E28-D28,1)-N(F28))*24&gt;10,"über 10 Std.",IF(AND((MOD(E28-D28,1)-N(F28))*24&gt;9,N(F28)*1440&lt;45),"Pause unter 45 Min.",IF(AND((MOD(E28-D28,1)-N(F28))*24&gt;6,N(F28)*1440&lt;30),"Pause unter 30 Min.",""))),"")</f>
        <v/>
      </c>
    </row>
    <row r="29">
      <c r="A29" s="35" t="n">
        <v>46625</v>
      </c>
      <c r="B29" s="36" t="inlineStr">
        <is>
          <t>Do</t>
        </is>
      </c>
      <c r="C29" s="5" t="n"/>
      <c r="D29" s="37" t="n"/>
      <c r="E29" s="37" t="n"/>
      <c r="F29" s="37" t="n"/>
      <c r="G29" s="38">
        <f>IF(OR(UPPER(C29)="U",UPPER(C29)="K"),H29,IF(AND(ISNUMBER(D29),ISNUMBER(E29)),ROUND((MOD(E29-D29,1)-N(F29))*24,2),0))</f>
        <v/>
      </c>
      <c r="H29" s="38">
        <f>INDEX(Einstellungen!$B$7:$B$13,4)</f>
        <v/>
      </c>
      <c r="I29" s="38">
        <f>IF(OR(ISNUMBER(D29),C29&lt;&gt;""),G29-H29,0)</f>
        <v/>
      </c>
      <c r="J29" s="12" t="n"/>
      <c r="K29" s="39">
        <f>IF(AND(ISNUMBER(D29),ISNUMBER(E29)),IF((MOD(E29-D29,1)-N(F29))*24&gt;10,"über 10 Std.",IF(AND((MOD(E29-D29,1)-N(F29))*24&gt;9,N(F29)*1440&lt;45),"Pause unter 45 Min.",IF(AND((MOD(E29-D29,1)-N(F29))*24&gt;6,N(F29)*1440&lt;30),"Pause unter 30 Min.",""))),"")</f>
        <v/>
      </c>
    </row>
    <row r="30">
      <c r="A30" s="35" t="n">
        <v>46626</v>
      </c>
      <c r="B30" s="36" t="inlineStr">
        <is>
          <t>Fr</t>
        </is>
      </c>
      <c r="C30" s="5" t="n"/>
      <c r="D30" s="37" t="n"/>
      <c r="E30" s="37" t="n"/>
      <c r="F30" s="37" t="n"/>
      <c r="G30" s="38">
        <f>IF(OR(UPPER(C30)="U",UPPER(C30)="K"),H30,IF(AND(ISNUMBER(D30),ISNUMBER(E30)),ROUND((MOD(E30-D30,1)-N(F30))*24,2),0))</f>
        <v/>
      </c>
      <c r="H30" s="38">
        <f>INDEX(Einstellungen!$B$7:$B$13,5)</f>
        <v/>
      </c>
      <c r="I30" s="38">
        <f>IF(OR(ISNUMBER(D30),C30&lt;&gt;""),G30-H30,0)</f>
        <v/>
      </c>
      <c r="J30" s="12" t="n"/>
      <c r="K30" s="39">
        <f>IF(AND(ISNUMBER(D30),ISNUMBER(E30)),IF((MOD(E30-D30,1)-N(F30))*24&gt;10,"über 10 Std.",IF(AND((MOD(E30-D30,1)-N(F30))*24&gt;9,N(F30)*1440&lt;45),"Pause unter 45 Min.",IF(AND((MOD(E30-D30,1)-N(F30))*24&gt;6,N(F30)*1440&lt;30),"Pause unter 30 Min.",""))),"")</f>
        <v/>
      </c>
    </row>
    <row r="31">
      <c r="A31" s="29" t="n">
        <v>46627</v>
      </c>
      <c r="B31" s="30" t="inlineStr">
        <is>
          <t>Sa</t>
        </is>
      </c>
      <c r="C31" s="30" t="n"/>
      <c r="D31" s="31" t="n"/>
      <c r="E31" s="31" t="n"/>
      <c r="F31" s="31" t="n"/>
      <c r="G31" s="32">
        <f>IF(OR(UPPER(C31)="U",UPPER(C31)="K"),H31,IF(AND(ISNUMBER(D31),ISNUMBER(E31)),ROUND((MOD(E31-D31,1)-N(F31))*24,2),0))</f>
        <v/>
      </c>
      <c r="H31" s="32">
        <f>INDEX(Einstellungen!$B$7:$B$13,6)</f>
        <v/>
      </c>
      <c r="I31" s="32">
        <f>IF(OR(ISNUMBER(D31),C31&lt;&gt;""),G31-H31,0)</f>
        <v/>
      </c>
      <c r="J31" s="33" t="n"/>
      <c r="K31" s="34">
        <f>IF(AND(ISNUMBER(D31),ISNUMBER(E31)),IF((MOD(E31-D31,1)-N(F31))*24&gt;10,"über 10 Std.",IF(AND((MOD(E31-D31,1)-N(F31))*24&gt;9,N(F31)*1440&lt;45),"Pause unter 45 Min.",IF(AND((MOD(E31-D31,1)-N(F31))*24&gt;6,N(F31)*1440&lt;30),"Pause unter 30 Min.",""))),"")</f>
        <v/>
      </c>
    </row>
    <row r="32">
      <c r="A32" s="29" t="n">
        <v>46628</v>
      </c>
      <c r="B32" s="30" t="inlineStr">
        <is>
          <t>So</t>
        </is>
      </c>
      <c r="C32" s="30" t="n"/>
      <c r="D32" s="31" t="n"/>
      <c r="E32" s="31" t="n"/>
      <c r="F32" s="31" t="n"/>
      <c r="G32" s="32">
        <f>IF(OR(UPPER(C32)="U",UPPER(C32)="K"),H32,IF(AND(ISNUMBER(D32),ISNUMBER(E32)),ROUND((MOD(E32-D32,1)-N(F32))*24,2),0))</f>
        <v/>
      </c>
      <c r="H32" s="32">
        <f>INDEX(Einstellungen!$B$7:$B$13,7)</f>
        <v/>
      </c>
      <c r="I32" s="32">
        <f>IF(OR(ISNUMBER(D32),C32&lt;&gt;""),G32-H32,0)</f>
        <v/>
      </c>
      <c r="J32" s="33" t="n"/>
      <c r="K32" s="34">
        <f>IF(AND(ISNUMBER(D32),ISNUMBER(E32)),IF((MOD(E32-D32,1)-N(F32))*24&gt;10,"über 10 Std.",IF(AND((MOD(E32-D32,1)-N(F32))*24&gt;9,N(F32)*1440&lt;45),"Pause unter 45 Min.",IF(AND((MOD(E32-D32,1)-N(F32))*24&gt;6,N(F32)*1440&lt;30),"Pause unter 30 Min.",""))),"")</f>
        <v/>
      </c>
    </row>
    <row r="33">
      <c r="A33" s="35" t="n">
        <v>46629</v>
      </c>
      <c r="B33" s="36" t="inlineStr">
        <is>
          <t>Mo</t>
        </is>
      </c>
      <c r="C33" s="5" t="n"/>
      <c r="D33" s="37" t="n"/>
      <c r="E33" s="37" t="n"/>
      <c r="F33" s="37" t="n"/>
      <c r="G33" s="38">
        <f>IF(OR(UPPER(C33)="U",UPPER(C33)="K"),H33,IF(AND(ISNUMBER(D33),ISNUMBER(E33)),ROUND((MOD(E33-D33,1)-N(F33))*24,2),0))</f>
        <v/>
      </c>
      <c r="H33" s="38">
        <f>INDEX(Einstellungen!$B$7:$B$13,1)</f>
        <v/>
      </c>
      <c r="I33" s="38">
        <f>IF(OR(ISNUMBER(D33),C33&lt;&gt;""),G33-H33,0)</f>
        <v/>
      </c>
      <c r="J33" s="12" t="n"/>
      <c r="K33" s="39">
        <f>IF(AND(ISNUMBER(D33),ISNUMBER(E33)),IF((MOD(E33-D33,1)-N(F33))*24&gt;10,"über 10 Std.",IF(AND((MOD(E33-D33,1)-N(F33))*24&gt;9,N(F33)*1440&lt;45),"Pause unter 45 Min.",IF(AND((MOD(E33-D33,1)-N(F33))*24&gt;6,N(F33)*1440&lt;30),"Pause unter 30 Min.",""))),"")</f>
        <v/>
      </c>
    </row>
    <row r="34">
      <c r="A34" s="35" t="n">
        <v>46630</v>
      </c>
      <c r="B34" s="36" t="inlineStr">
        <is>
          <t>Di</t>
        </is>
      </c>
      <c r="C34" s="5" t="n"/>
      <c r="D34" s="37" t="n"/>
      <c r="E34" s="37" t="n"/>
      <c r="F34" s="37" t="n"/>
      <c r="G34" s="38">
        <f>IF(OR(UPPER(C34)="U",UPPER(C34)="K"),H34,IF(AND(ISNUMBER(D34),ISNUMBER(E34)),ROUND((MOD(E34-D34,1)-N(F34))*24,2),0))</f>
        <v/>
      </c>
      <c r="H34" s="38">
        <f>INDEX(Einstellungen!$B$7:$B$13,2)</f>
        <v/>
      </c>
      <c r="I34" s="38">
        <f>IF(OR(ISNUMBER(D34),C34&lt;&gt;""),G34-H34,0)</f>
        <v/>
      </c>
      <c r="J34" s="12" t="n"/>
      <c r="K34" s="39">
        <f>IF(AND(ISNUMBER(D34),ISNUMBER(E34)),IF((MOD(E34-D34,1)-N(F34))*24&gt;10,"über 10 Std.",IF(AND((MOD(E34-D34,1)-N(F34))*24&gt;9,N(F34)*1440&lt;45),"Pause unter 45 Min.",IF(AND((MOD(E34-D34,1)-N(F34))*24&gt;6,N(F34)*1440&lt;30),"Pause unter 30 Min.",""))),"")</f>
        <v/>
      </c>
    </row>
    <row r="36">
      <c r="A36" s="4" t="inlineStr">
        <is>
          <t>Ist-Stunden</t>
        </is>
      </c>
      <c r="D36" s="17">
        <f>SUM(G4:G34)</f>
        <v/>
      </c>
    </row>
    <row r="37">
      <c r="A37" s="4" t="inlineStr">
        <is>
          <t>Soll (ganzer Monat)</t>
        </is>
      </c>
      <c r="D37" s="17">
        <f>SUM(H4:H34)</f>
        <v/>
      </c>
    </row>
    <row r="38">
      <c r="A38" s="4" t="inlineStr">
        <is>
          <t>Differenz (erfasste Tage)</t>
        </is>
      </c>
      <c r="D38" s="18">
        <f>SUM(I4:I34)</f>
        <v/>
      </c>
    </row>
    <row r="39">
      <c r="A39" s="4" t="inlineStr">
        <is>
          <t>Urlaubstage</t>
        </is>
      </c>
      <c r="D39" s="19">
        <f>COUNTIF(C4:C34,"U")</f>
        <v/>
      </c>
    </row>
    <row r="40">
      <c r="A40" s="4" t="inlineStr">
        <is>
          <t>Kranktage</t>
        </is>
      </c>
      <c r="D40" s="19">
        <f>COUNTIF(C4:C34,"K")</f>
        <v/>
      </c>
    </row>
  </sheetData>
  <conditionalFormatting sqref="I4:I34">
    <cfRule type="expression" priority="1" dxfId="0">
      <formula>I4&lt;0</formula>
    </cfRule>
  </conditionalFormatting>
  <dataValidations count="1">
    <dataValidation sqref="C4 C5 C6 C7 C8 C9 C10 C11 C12 C13 C14 C15 C16 C17 C18 C19 C20 C21 C22 C23 C24 C25 C26 C27 C28 C29 C30 C31 C32 C33 C34" showDropDown="0" showInputMessage="0" showErrorMessage="0" allowBlank="1" type="list">
      <formula1>"U,K,G"</formula1>
    </dataValidation>
  </dataValidations>
  <pageMargins left="0.75" right="0.75" top="1" bottom="1" header="0.5" footer="0.5"/>
  <pageSetup orientation="portrait" paperSize="9" fitToHeight="1" fitToWidth="1"/>
  <headerFooter>
    <oddHeader/>
    <oddFooter>&amp;CArbeitszeiterfassung 2027 · kniffwerk.de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K39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5" customWidth="1" min="2" max="2"/>
    <col width="6" customWidth="1" min="3" max="3"/>
    <col width="9" customWidth="1" min="4" max="4"/>
    <col width="9" customWidth="1" min="5" max="5"/>
    <col width="9" customWidth="1" min="6" max="6"/>
    <col width="10" customWidth="1" min="7" max="7"/>
    <col width="10" customWidth="1" min="8" max="8"/>
    <col width="10" customWidth="1" min="9" max="9"/>
    <col width="30" customWidth="1" min="10" max="10"/>
    <col width="22" customWidth="1" min="11" max="11"/>
  </cols>
  <sheetData>
    <row r="1">
      <c r="A1" s="10" t="inlineStr">
        <is>
          <t>September 2027</t>
        </is>
      </c>
      <c r="D1" s="22">
        <f>Einstellungen!B4</f>
        <v/>
      </c>
    </row>
    <row r="3">
      <c r="A3" s="11" t="inlineStr">
        <is>
          <t>Datum</t>
        </is>
      </c>
      <c r="B3" s="11" t="inlineStr">
        <is>
          <t>Tag</t>
        </is>
      </c>
      <c r="C3" s="11" t="inlineStr">
        <is>
          <t>Art</t>
        </is>
      </c>
      <c r="D3" s="11" t="inlineStr">
        <is>
          <t>Beginn</t>
        </is>
      </c>
      <c r="E3" s="11" t="inlineStr">
        <is>
          <t>Ende</t>
        </is>
      </c>
      <c r="F3" s="11" t="inlineStr">
        <is>
          <t>Pause</t>
        </is>
      </c>
      <c r="G3" s="11" t="inlineStr">
        <is>
          <t>Ist (Std.)</t>
        </is>
      </c>
      <c r="H3" s="11" t="inlineStr">
        <is>
          <t>Soll (Std.)</t>
        </is>
      </c>
      <c r="I3" s="11" t="inlineStr">
        <is>
          <t>Differenz</t>
        </is>
      </c>
      <c r="J3" s="11" t="inlineStr">
        <is>
          <t>Bemerkung</t>
        </is>
      </c>
      <c r="K3" s="11" t="inlineStr">
        <is>
          <t>Prüfung</t>
        </is>
      </c>
    </row>
    <row r="4">
      <c r="A4" s="35" t="n">
        <v>46631</v>
      </c>
      <c r="B4" s="36" t="inlineStr">
        <is>
          <t>Mi</t>
        </is>
      </c>
      <c r="C4" s="5" t="n"/>
      <c r="D4" s="37" t="n"/>
      <c r="E4" s="37" t="n"/>
      <c r="F4" s="37" t="n"/>
      <c r="G4" s="38">
        <f>IF(OR(UPPER(C4)="U",UPPER(C4)="K"),H4,IF(AND(ISNUMBER(D4),ISNUMBER(E4)),ROUND((MOD(E4-D4,1)-N(F4))*24,2),0))</f>
        <v/>
      </c>
      <c r="H4" s="38">
        <f>INDEX(Einstellungen!$B$7:$B$13,3)</f>
        <v/>
      </c>
      <c r="I4" s="38">
        <f>IF(OR(ISNUMBER(D4),C4&lt;&gt;""),G4-H4,0)</f>
        <v/>
      </c>
      <c r="J4" s="12" t="n"/>
      <c r="K4" s="39">
        <f>IF(AND(ISNUMBER(D4),ISNUMBER(E4)),IF((MOD(E4-D4,1)-N(F4))*24&gt;10,"über 10 Std.",IF(AND((MOD(E4-D4,1)-N(F4))*24&gt;9,N(F4)*1440&lt;45),"Pause unter 45 Min.",IF(AND((MOD(E4-D4,1)-N(F4))*24&gt;6,N(F4)*1440&lt;30),"Pause unter 30 Min.",""))),"")</f>
        <v/>
      </c>
    </row>
    <row r="5">
      <c r="A5" s="35" t="n">
        <v>46632</v>
      </c>
      <c r="B5" s="36" t="inlineStr">
        <is>
          <t>Do</t>
        </is>
      </c>
      <c r="C5" s="5" t="n"/>
      <c r="D5" s="37" t="n"/>
      <c r="E5" s="37" t="n"/>
      <c r="F5" s="37" t="n"/>
      <c r="G5" s="38">
        <f>IF(OR(UPPER(C5)="U",UPPER(C5)="K"),H5,IF(AND(ISNUMBER(D5),ISNUMBER(E5)),ROUND((MOD(E5-D5,1)-N(F5))*24,2),0))</f>
        <v/>
      </c>
      <c r="H5" s="38">
        <f>INDEX(Einstellungen!$B$7:$B$13,4)</f>
        <v/>
      </c>
      <c r="I5" s="38">
        <f>IF(OR(ISNUMBER(D5),C5&lt;&gt;""),G5-H5,0)</f>
        <v/>
      </c>
      <c r="J5" s="12" t="n"/>
      <c r="K5" s="39">
        <f>IF(AND(ISNUMBER(D5),ISNUMBER(E5)),IF((MOD(E5-D5,1)-N(F5))*24&gt;10,"über 10 Std.",IF(AND((MOD(E5-D5,1)-N(F5))*24&gt;9,N(F5)*1440&lt;45),"Pause unter 45 Min.",IF(AND((MOD(E5-D5,1)-N(F5))*24&gt;6,N(F5)*1440&lt;30),"Pause unter 30 Min.",""))),"")</f>
        <v/>
      </c>
    </row>
    <row r="6">
      <c r="A6" s="35" t="n">
        <v>46633</v>
      </c>
      <c r="B6" s="36" t="inlineStr">
        <is>
          <t>Fr</t>
        </is>
      </c>
      <c r="C6" s="5" t="n"/>
      <c r="D6" s="37" t="n"/>
      <c r="E6" s="37" t="n"/>
      <c r="F6" s="37" t="n"/>
      <c r="G6" s="38">
        <f>IF(OR(UPPER(C6)="U",UPPER(C6)="K"),H6,IF(AND(ISNUMBER(D6),ISNUMBER(E6)),ROUND((MOD(E6-D6,1)-N(F6))*24,2),0))</f>
        <v/>
      </c>
      <c r="H6" s="38">
        <f>INDEX(Einstellungen!$B$7:$B$13,5)</f>
        <v/>
      </c>
      <c r="I6" s="38">
        <f>IF(OR(ISNUMBER(D6),C6&lt;&gt;""),G6-H6,0)</f>
        <v/>
      </c>
      <c r="J6" s="12" t="n"/>
      <c r="K6" s="39">
        <f>IF(AND(ISNUMBER(D6),ISNUMBER(E6)),IF((MOD(E6-D6,1)-N(F6))*24&gt;10,"über 10 Std.",IF(AND((MOD(E6-D6,1)-N(F6))*24&gt;9,N(F6)*1440&lt;45),"Pause unter 45 Min.",IF(AND((MOD(E6-D6,1)-N(F6))*24&gt;6,N(F6)*1440&lt;30),"Pause unter 30 Min.",""))),"")</f>
        <v/>
      </c>
    </row>
    <row r="7">
      <c r="A7" s="29" t="n">
        <v>46634</v>
      </c>
      <c r="B7" s="30" t="inlineStr">
        <is>
          <t>Sa</t>
        </is>
      </c>
      <c r="C7" s="30" t="n"/>
      <c r="D7" s="31" t="n"/>
      <c r="E7" s="31" t="n"/>
      <c r="F7" s="31" t="n"/>
      <c r="G7" s="32">
        <f>IF(OR(UPPER(C7)="U",UPPER(C7)="K"),H7,IF(AND(ISNUMBER(D7),ISNUMBER(E7)),ROUND((MOD(E7-D7,1)-N(F7))*24,2),0))</f>
        <v/>
      </c>
      <c r="H7" s="32">
        <f>INDEX(Einstellungen!$B$7:$B$13,6)</f>
        <v/>
      </c>
      <c r="I7" s="32">
        <f>IF(OR(ISNUMBER(D7),C7&lt;&gt;""),G7-H7,0)</f>
        <v/>
      </c>
      <c r="J7" s="33" t="n"/>
      <c r="K7" s="34">
        <f>IF(AND(ISNUMBER(D7),ISNUMBER(E7)),IF((MOD(E7-D7,1)-N(F7))*24&gt;10,"über 10 Std.",IF(AND((MOD(E7-D7,1)-N(F7))*24&gt;9,N(F7)*1440&lt;45),"Pause unter 45 Min.",IF(AND((MOD(E7-D7,1)-N(F7))*24&gt;6,N(F7)*1440&lt;30),"Pause unter 30 Min.",""))),"")</f>
        <v/>
      </c>
    </row>
    <row r="8">
      <c r="A8" s="29" t="n">
        <v>46635</v>
      </c>
      <c r="B8" s="30" t="inlineStr">
        <is>
          <t>So</t>
        </is>
      </c>
      <c r="C8" s="30" t="n"/>
      <c r="D8" s="31" t="n"/>
      <c r="E8" s="31" t="n"/>
      <c r="F8" s="31" t="n"/>
      <c r="G8" s="32">
        <f>IF(OR(UPPER(C8)="U",UPPER(C8)="K"),H8,IF(AND(ISNUMBER(D8),ISNUMBER(E8)),ROUND((MOD(E8-D8,1)-N(F8))*24,2),0))</f>
        <v/>
      </c>
      <c r="H8" s="32">
        <f>INDEX(Einstellungen!$B$7:$B$13,7)</f>
        <v/>
      </c>
      <c r="I8" s="32">
        <f>IF(OR(ISNUMBER(D8),C8&lt;&gt;""),G8-H8,0)</f>
        <v/>
      </c>
      <c r="J8" s="33" t="n"/>
      <c r="K8" s="34">
        <f>IF(AND(ISNUMBER(D8),ISNUMBER(E8)),IF((MOD(E8-D8,1)-N(F8))*24&gt;10,"über 10 Std.",IF(AND((MOD(E8-D8,1)-N(F8))*24&gt;9,N(F8)*1440&lt;45),"Pause unter 45 Min.",IF(AND((MOD(E8-D8,1)-N(F8))*24&gt;6,N(F8)*1440&lt;30),"Pause unter 30 Min.",""))),"")</f>
        <v/>
      </c>
    </row>
    <row r="9">
      <c r="A9" s="35" t="n">
        <v>46636</v>
      </c>
      <c r="B9" s="36" t="inlineStr">
        <is>
          <t>Mo</t>
        </is>
      </c>
      <c r="C9" s="5" t="n"/>
      <c r="D9" s="37" t="n"/>
      <c r="E9" s="37" t="n"/>
      <c r="F9" s="37" t="n"/>
      <c r="G9" s="38">
        <f>IF(OR(UPPER(C9)="U",UPPER(C9)="K"),H9,IF(AND(ISNUMBER(D9),ISNUMBER(E9)),ROUND((MOD(E9-D9,1)-N(F9))*24,2),0))</f>
        <v/>
      </c>
      <c r="H9" s="38">
        <f>INDEX(Einstellungen!$B$7:$B$13,1)</f>
        <v/>
      </c>
      <c r="I9" s="38">
        <f>IF(OR(ISNUMBER(D9),C9&lt;&gt;""),G9-H9,0)</f>
        <v/>
      </c>
      <c r="J9" s="12" t="n"/>
      <c r="K9" s="39">
        <f>IF(AND(ISNUMBER(D9),ISNUMBER(E9)),IF((MOD(E9-D9,1)-N(F9))*24&gt;10,"über 10 Std.",IF(AND((MOD(E9-D9,1)-N(F9))*24&gt;9,N(F9)*1440&lt;45),"Pause unter 45 Min.",IF(AND((MOD(E9-D9,1)-N(F9))*24&gt;6,N(F9)*1440&lt;30),"Pause unter 30 Min.",""))),"")</f>
        <v/>
      </c>
    </row>
    <row r="10">
      <c r="A10" s="35" t="n">
        <v>46637</v>
      </c>
      <c r="B10" s="36" t="inlineStr">
        <is>
          <t>Di</t>
        </is>
      </c>
      <c r="C10" s="5" t="n"/>
      <c r="D10" s="37" t="n"/>
      <c r="E10" s="37" t="n"/>
      <c r="F10" s="37" t="n"/>
      <c r="G10" s="38">
        <f>IF(OR(UPPER(C10)="U",UPPER(C10)="K"),H10,IF(AND(ISNUMBER(D10),ISNUMBER(E10)),ROUND((MOD(E10-D10,1)-N(F10))*24,2),0))</f>
        <v/>
      </c>
      <c r="H10" s="38">
        <f>INDEX(Einstellungen!$B$7:$B$13,2)</f>
        <v/>
      </c>
      <c r="I10" s="38">
        <f>IF(OR(ISNUMBER(D10),C10&lt;&gt;""),G10-H10,0)</f>
        <v/>
      </c>
      <c r="J10" s="12" t="n"/>
      <c r="K10" s="39">
        <f>IF(AND(ISNUMBER(D10),ISNUMBER(E10)),IF((MOD(E10-D10,1)-N(F10))*24&gt;10,"über 10 Std.",IF(AND((MOD(E10-D10,1)-N(F10))*24&gt;9,N(F10)*1440&lt;45),"Pause unter 45 Min.",IF(AND((MOD(E10-D10,1)-N(F10))*24&gt;6,N(F10)*1440&lt;30),"Pause unter 30 Min.",""))),"")</f>
        <v/>
      </c>
    </row>
    <row r="11">
      <c r="A11" s="35" t="n">
        <v>46638</v>
      </c>
      <c r="B11" s="36" t="inlineStr">
        <is>
          <t>Mi</t>
        </is>
      </c>
      <c r="C11" s="5" t="n"/>
      <c r="D11" s="37" t="n"/>
      <c r="E11" s="37" t="n"/>
      <c r="F11" s="37" t="n"/>
      <c r="G11" s="38">
        <f>IF(OR(UPPER(C11)="U",UPPER(C11)="K"),H11,IF(AND(ISNUMBER(D11),ISNUMBER(E11)),ROUND((MOD(E11-D11,1)-N(F11))*24,2),0))</f>
        <v/>
      </c>
      <c r="H11" s="38">
        <f>INDEX(Einstellungen!$B$7:$B$13,3)</f>
        <v/>
      </c>
      <c r="I11" s="38">
        <f>IF(OR(ISNUMBER(D11),C11&lt;&gt;""),G11-H11,0)</f>
        <v/>
      </c>
      <c r="J11" s="12" t="n"/>
      <c r="K11" s="39">
        <f>IF(AND(ISNUMBER(D11),ISNUMBER(E11)),IF((MOD(E11-D11,1)-N(F11))*24&gt;10,"über 10 Std.",IF(AND((MOD(E11-D11,1)-N(F11))*24&gt;9,N(F11)*1440&lt;45),"Pause unter 45 Min.",IF(AND((MOD(E11-D11,1)-N(F11))*24&gt;6,N(F11)*1440&lt;30),"Pause unter 30 Min.",""))),"")</f>
        <v/>
      </c>
    </row>
    <row r="12">
      <c r="A12" s="35" t="n">
        <v>46639</v>
      </c>
      <c r="B12" s="36" t="inlineStr">
        <is>
          <t>Do</t>
        </is>
      </c>
      <c r="C12" s="5" t="n"/>
      <c r="D12" s="37" t="n"/>
      <c r="E12" s="37" t="n"/>
      <c r="F12" s="37" t="n"/>
      <c r="G12" s="38">
        <f>IF(OR(UPPER(C12)="U",UPPER(C12)="K"),H12,IF(AND(ISNUMBER(D12),ISNUMBER(E12)),ROUND((MOD(E12-D12,1)-N(F12))*24,2),0))</f>
        <v/>
      </c>
      <c r="H12" s="38">
        <f>INDEX(Einstellungen!$B$7:$B$13,4)</f>
        <v/>
      </c>
      <c r="I12" s="38">
        <f>IF(OR(ISNUMBER(D12),C12&lt;&gt;""),G12-H12,0)</f>
        <v/>
      </c>
      <c r="J12" s="12" t="n"/>
      <c r="K12" s="39">
        <f>IF(AND(ISNUMBER(D12),ISNUMBER(E12)),IF((MOD(E12-D12,1)-N(F12))*24&gt;10,"über 10 Std.",IF(AND((MOD(E12-D12,1)-N(F12))*24&gt;9,N(F12)*1440&lt;45),"Pause unter 45 Min.",IF(AND((MOD(E12-D12,1)-N(F12))*24&gt;6,N(F12)*1440&lt;30),"Pause unter 30 Min.",""))),"")</f>
        <v/>
      </c>
    </row>
    <row r="13">
      <c r="A13" s="35" t="n">
        <v>46640</v>
      </c>
      <c r="B13" s="36" t="inlineStr">
        <is>
          <t>Fr</t>
        </is>
      </c>
      <c r="C13" s="5" t="n"/>
      <c r="D13" s="37" t="n"/>
      <c r="E13" s="37" t="n"/>
      <c r="F13" s="37" t="n"/>
      <c r="G13" s="38">
        <f>IF(OR(UPPER(C13)="U",UPPER(C13)="K"),H13,IF(AND(ISNUMBER(D13),ISNUMBER(E13)),ROUND((MOD(E13-D13,1)-N(F13))*24,2),0))</f>
        <v/>
      </c>
      <c r="H13" s="38">
        <f>INDEX(Einstellungen!$B$7:$B$13,5)</f>
        <v/>
      </c>
      <c r="I13" s="38">
        <f>IF(OR(ISNUMBER(D13),C13&lt;&gt;""),G13-H13,0)</f>
        <v/>
      </c>
      <c r="J13" s="12" t="n"/>
      <c r="K13" s="39">
        <f>IF(AND(ISNUMBER(D13),ISNUMBER(E13)),IF((MOD(E13-D13,1)-N(F13))*24&gt;10,"über 10 Std.",IF(AND((MOD(E13-D13,1)-N(F13))*24&gt;9,N(F13)*1440&lt;45),"Pause unter 45 Min.",IF(AND((MOD(E13-D13,1)-N(F13))*24&gt;6,N(F13)*1440&lt;30),"Pause unter 30 Min.",""))),"")</f>
        <v/>
      </c>
    </row>
    <row r="14">
      <c r="A14" s="29" t="n">
        <v>46641</v>
      </c>
      <c r="B14" s="30" t="inlineStr">
        <is>
          <t>Sa</t>
        </is>
      </c>
      <c r="C14" s="30" t="n"/>
      <c r="D14" s="31" t="n"/>
      <c r="E14" s="31" t="n"/>
      <c r="F14" s="31" t="n"/>
      <c r="G14" s="32">
        <f>IF(OR(UPPER(C14)="U",UPPER(C14)="K"),H14,IF(AND(ISNUMBER(D14),ISNUMBER(E14)),ROUND((MOD(E14-D14,1)-N(F14))*24,2),0))</f>
        <v/>
      </c>
      <c r="H14" s="32">
        <f>INDEX(Einstellungen!$B$7:$B$13,6)</f>
        <v/>
      </c>
      <c r="I14" s="32">
        <f>IF(OR(ISNUMBER(D14),C14&lt;&gt;""),G14-H14,0)</f>
        <v/>
      </c>
      <c r="J14" s="33" t="n"/>
      <c r="K14" s="34">
        <f>IF(AND(ISNUMBER(D14),ISNUMBER(E14)),IF((MOD(E14-D14,1)-N(F14))*24&gt;10,"über 10 Std.",IF(AND((MOD(E14-D14,1)-N(F14))*24&gt;9,N(F14)*1440&lt;45),"Pause unter 45 Min.",IF(AND((MOD(E14-D14,1)-N(F14))*24&gt;6,N(F14)*1440&lt;30),"Pause unter 30 Min.",""))),"")</f>
        <v/>
      </c>
    </row>
    <row r="15">
      <c r="A15" s="29" t="n">
        <v>46642</v>
      </c>
      <c r="B15" s="30" t="inlineStr">
        <is>
          <t>So</t>
        </is>
      </c>
      <c r="C15" s="30" t="n"/>
      <c r="D15" s="31" t="n"/>
      <c r="E15" s="31" t="n"/>
      <c r="F15" s="31" t="n"/>
      <c r="G15" s="32">
        <f>IF(OR(UPPER(C15)="U",UPPER(C15)="K"),H15,IF(AND(ISNUMBER(D15),ISNUMBER(E15)),ROUND((MOD(E15-D15,1)-N(F15))*24,2),0))</f>
        <v/>
      </c>
      <c r="H15" s="32">
        <f>INDEX(Einstellungen!$B$7:$B$13,7)</f>
        <v/>
      </c>
      <c r="I15" s="32">
        <f>IF(OR(ISNUMBER(D15),C15&lt;&gt;""),G15-H15,0)</f>
        <v/>
      </c>
      <c r="J15" s="33" t="n"/>
      <c r="K15" s="34">
        <f>IF(AND(ISNUMBER(D15),ISNUMBER(E15)),IF((MOD(E15-D15,1)-N(F15))*24&gt;10,"über 10 Std.",IF(AND((MOD(E15-D15,1)-N(F15))*24&gt;9,N(F15)*1440&lt;45),"Pause unter 45 Min.",IF(AND((MOD(E15-D15,1)-N(F15))*24&gt;6,N(F15)*1440&lt;30),"Pause unter 30 Min.",""))),"")</f>
        <v/>
      </c>
    </row>
    <row r="16">
      <c r="A16" s="35" t="n">
        <v>46643</v>
      </c>
      <c r="B16" s="36" t="inlineStr">
        <is>
          <t>Mo</t>
        </is>
      </c>
      <c r="C16" s="5" t="n"/>
      <c r="D16" s="37" t="n"/>
      <c r="E16" s="37" t="n"/>
      <c r="F16" s="37" t="n"/>
      <c r="G16" s="38">
        <f>IF(OR(UPPER(C16)="U",UPPER(C16)="K"),H16,IF(AND(ISNUMBER(D16),ISNUMBER(E16)),ROUND((MOD(E16-D16,1)-N(F16))*24,2),0))</f>
        <v/>
      </c>
      <c r="H16" s="38">
        <f>INDEX(Einstellungen!$B$7:$B$13,1)</f>
        <v/>
      </c>
      <c r="I16" s="38">
        <f>IF(OR(ISNUMBER(D16),C16&lt;&gt;""),G16-H16,0)</f>
        <v/>
      </c>
      <c r="J16" s="12" t="n"/>
      <c r="K16" s="39">
        <f>IF(AND(ISNUMBER(D16),ISNUMBER(E16)),IF((MOD(E16-D16,1)-N(F16))*24&gt;10,"über 10 Std.",IF(AND((MOD(E16-D16,1)-N(F16))*24&gt;9,N(F16)*1440&lt;45),"Pause unter 45 Min.",IF(AND((MOD(E16-D16,1)-N(F16))*24&gt;6,N(F16)*1440&lt;30),"Pause unter 30 Min.",""))),"")</f>
        <v/>
      </c>
    </row>
    <row r="17">
      <c r="A17" s="35" t="n">
        <v>46644</v>
      </c>
      <c r="B17" s="36" t="inlineStr">
        <is>
          <t>Di</t>
        </is>
      </c>
      <c r="C17" s="5" t="n"/>
      <c r="D17" s="37" t="n"/>
      <c r="E17" s="37" t="n"/>
      <c r="F17" s="37" t="n"/>
      <c r="G17" s="38">
        <f>IF(OR(UPPER(C17)="U",UPPER(C17)="K"),H17,IF(AND(ISNUMBER(D17),ISNUMBER(E17)),ROUND((MOD(E17-D17,1)-N(F17))*24,2),0))</f>
        <v/>
      </c>
      <c r="H17" s="38">
        <f>INDEX(Einstellungen!$B$7:$B$13,2)</f>
        <v/>
      </c>
      <c r="I17" s="38">
        <f>IF(OR(ISNUMBER(D17),C17&lt;&gt;""),G17-H17,0)</f>
        <v/>
      </c>
      <c r="J17" s="12" t="n"/>
      <c r="K17" s="39">
        <f>IF(AND(ISNUMBER(D17),ISNUMBER(E17)),IF((MOD(E17-D17,1)-N(F17))*24&gt;10,"über 10 Std.",IF(AND((MOD(E17-D17,1)-N(F17))*24&gt;9,N(F17)*1440&lt;45),"Pause unter 45 Min.",IF(AND((MOD(E17-D17,1)-N(F17))*24&gt;6,N(F17)*1440&lt;30),"Pause unter 30 Min.",""))),"")</f>
        <v/>
      </c>
    </row>
    <row r="18">
      <c r="A18" s="35" t="n">
        <v>46645</v>
      </c>
      <c r="B18" s="36" t="inlineStr">
        <is>
          <t>Mi</t>
        </is>
      </c>
      <c r="C18" s="5" t="n"/>
      <c r="D18" s="37" t="n"/>
      <c r="E18" s="37" t="n"/>
      <c r="F18" s="37" t="n"/>
      <c r="G18" s="38">
        <f>IF(OR(UPPER(C18)="U",UPPER(C18)="K"),H18,IF(AND(ISNUMBER(D18),ISNUMBER(E18)),ROUND((MOD(E18-D18,1)-N(F18))*24,2),0))</f>
        <v/>
      </c>
      <c r="H18" s="38">
        <f>INDEX(Einstellungen!$B$7:$B$13,3)</f>
        <v/>
      </c>
      <c r="I18" s="38">
        <f>IF(OR(ISNUMBER(D18),C18&lt;&gt;""),G18-H18,0)</f>
        <v/>
      </c>
      <c r="J18" s="12" t="n"/>
      <c r="K18" s="39">
        <f>IF(AND(ISNUMBER(D18),ISNUMBER(E18)),IF((MOD(E18-D18,1)-N(F18))*24&gt;10,"über 10 Std.",IF(AND((MOD(E18-D18,1)-N(F18))*24&gt;9,N(F18)*1440&lt;45),"Pause unter 45 Min.",IF(AND((MOD(E18-D18,1)-N(F18))*24&gt;6,N(F18)*1440&lt;30),"Pause unter 30 Min.",""))),"")</f>
        <v/>
      </c>
    </row>
    <row r="19">
      <c r="A19" s="35" t="n">
        <v>46646</v>
      </c>
      <c r="B19" s="36" t="inlineStr">
        <is>
          <t>Do</t>
        </is>
      </c>
      <c r="C19" s="5" t="n"/>
      <c r="D19" s="37" t="n"/>
      <c r="E19" s="37" t="n"/>
      <c r="F19" s="37" t="n"/>
      <c r="G19" s="38">
        <f>IF(OR(UPPER(C19)="U",UPPER(C19)="K"),H19,IF(AND(ISNUMBER(D19),ISNUMBER(E19)),ROUND((MOD(E19-D19,1)-N(F19))*24,2),0))</f>
        <v/>
      </c>
      <c r="H19" s="38">
        <f>INDEX(Einstellungen!$B$7:$B$13,4)</f>
        <v/>
      </c>
      <c r="I19" s="38">
        <f>IF(OR(ISNUMBER(D19),C19&lt;&gt;""),G19-H19,0)</f>
        <v/>
      </c>
      <c r="J19" s="12" t="n"/>
      <c r="K19" s="39">
        <f>IF(AND(ISNUMBER(D19),ISNUMBER(E19)),IF((MOD(E19-D19,1)-N(F19))*24&gt;10,"über 10 Std.",IF(AND((MOD(E19-D19,1)-N(F19))*24&gt;9,N(F19)*1440&lt;45),"Pause unter 45 Min.",IF(AND((MOD(E19-D19,1)-N(F19))*24&gt;6,N(F19)*1440&lt;30),"Pause unter 30 Min.",""))),"")</f>
        <v/>
      </c>
    </row>
    <row r="20">
      <c r="A20" s="35" t="n">
        <v>46647</v>
      </c>
      <c r="B20" s="36" t="inlineStr">
        <is>
          <t>Fr</t>
        </is>
      </c>
      <c r="C20" s="5" t="n"/>
      <c r="D20" s="37" t="n"/>
      <c r="E20" s="37" t="n"/>
      <c r="F20" s="37" t="n"/>
      <c r="G20" s="38">
        <f>IF(OR(UPPER(C20)="U",UPPER(C20)="K"),H20,IF(AND(ISNUMBER(D20),ISNUMBER(E20)),ROUND((MOD(E20-D20,1)-N(F20))*24,2),0))</f>
        <v/>
      </c>
      <c r="H20" s="38">
        <f>INDEX(Einstellungen!$B$7:$B$13,5)</f>
        <v/>
      </c>
      <c r="I20" s="38">
        <f>IF(OR(ISNUMBER(D20),C20&lt;&gt;""),G20-H20,0)</f>
        <v/>
      </c>
      <c r="J20" s="12" t="n"/>
      <c r="K20" s="39">
        <f>IF(AND(ISNUMBER(D20),ISNUMBER(E20)),IF((MOD(E20-D20,1)-N(F20))*24&gt;10,"über 10 Std.",IF(AND((MOD(E20-D20,1)-N(F20))*24&gt;9,N(F20)*1440&lt;45),"Pause unter 45 Min.",IF(AND((MOD(E20-D20,1)-N(F20))*24&gt;6,N(F20)*1440&lt;30),"Pause unter 30 Min.",""))),"")</f>
        <v/>
      </c>
    </row>
    <row r="21">
      <c r="A21" s="29" t="n">
        <v>46648</v>
      </c>
      <c r="B21" s="30" t="inlineStr">
        <is>
          <t>Sa</t>
        </is>
      </c>
      <c r="C21" s="30" t="n"/>
      <c r="D21" s="31" t="n"/>
      <c r="E21" s="31" t="n"/>
      <c r="F21" s="31" t="n"/>
      <c r="G21" s="32">
        <f>IF(OR(UPPER(C21)="U",UPPER(C21)="K"),H21,IF(AND(ISNUMBER(D21),ISNUMBER(E21)),ROUND((MOD(E21-D21,1)-N(F21))*24,2),0))</f>
        <v/>
      </c>
      <c r="H21" s="32">
        <f>INDEX(Einstellungen!$B$7:$B$13,6)</f>
        <v/>
      </c>
      <c r="I21" s="32">
        <f>IF(OR(ISNUMBER(D21),C21&lt;&gt;""),G21-H21,0)</f>
        <v/>
      </c>
      <c r="J21" s="33" t="n"/>
      <c r="K21" s="34">
        <f>IF(AND(ISNUMBER(D21),ISNUMBER(E21)),IF((MOD(E21-D21,1)-N(F21))*24&gt;10,"über 10 Std.",IF(AND((MOD(E21-D21,1)-N(F21))*24&gt;9,N(F21)*1440&lt;45),"Pause unter 45 Min.",IF(AND((MOD(E21-D21,1)-N(F21))*24&gt;6,N(F21)*1440&lt;30),"Pause unter 30 Min.",""))),"")</f>
        <v/>
      </c>
    </row>
    <row r="22">
      <c r="A22" s="29" t="n">
        <v>46649</v>
      </c>
      <c r="B22" s="30" t="inlineStr">
        <is>
          <t>So</t>
        </is>
      </c>
      <c r="C22" s="30" t="n"/>
      <c r="D22" s="31" t="n"/>
      <c r="E22" s="31" t="n"/>
      <c r="F22" s="31" t="n"/>
      <c r="G22" s="32">
        <f>IF(OR(UPPER(C22)="U",UPPER(C22)="K"),H22,IF(AND(ISNUMBER(D22),ISNUMBER(E22)),ROUND((MOD(E22-D22,1)-N(F22))*24,2),0))</f>
        <v/>
      </c>
      <c r="H22" s="32">
        <f>INDEX(Einstellungen!$B$7:$B$13,7)</f>
        <v/>
      </c>
      <c r="I22" s="32">
        <f>IF(OR(ISNUMBER(D22),C22&lt;&gt;""),G22-H22,0)</f>
        <v/>
      </c>
      <c r="J22" s="33" t="n"/>
      <c r="K22" s="34">
        <f>IF(AND(ISNUMBER(D22),ISNUMBER(E22)),IF((MOD(E22-D22,1)-N(F22))*24&gt;10,"über 10 Std.",IF(AND((MOD(E22-D22,1)-N(F22))*24&gt;9,N(F22)*1440&lt;45),"Pause unter 45 Min.",IF(AND((MOD(E22-D22,1)-N(F22))*24&gt;6,N(F22)*1440&lt;30),"Pause unter 30 Min.",""))),"")</f>
        <v/>
      </c>
    </row>
    <row r="23">
      <c r="A23" s="35" t="n">
        <v>46650</v>
      </c>
      <c r="B23" s="36" t="inlineStr">
        <is>
          <t>Mo</t>
        </is>
      </c>
      <c r="C23" s="5" t="n"/>
      <c r="D23" s="37" t="n"/>
      <c r="E23" s="37" t="n"/>
      <c r="F23" s="37" t="n"/>
      <c r="G23" s="38">
        <f>IF(OR(UPPER(C23)="U",UPPER(C23)="K"),H23,IF(AND(ISNUMBER(D23),ISNUMBER(E23)),ROUND((MOD(E23-D23,1)-N(F23))*24,2),0))</f>
        <v/>
      </c>
      <c r="H23" s="38">
        <f>INDEX(Einstellungen!$B$7:$B$13,1)</f>
        <v/>
      </c>
      <c r="I23" s="38">
        <f>IF(OR(ISNUMBER(D23),C23&lt;&gt;""),G23-H23,0)</f>
        <v/>
      </c>
      <c r="J23" s="12" t="n"/>
      <c r="K23" s="39">
        <f>IF(AND(ISNUMBER(D23),ISNUMBER(E23)),IF((MOD(E23-D23,1)-N(F23))*24&gt;10,"über 10 Std.",IF(AND((MOD(E23-D23,1)-N(F23))*24&gt;9,N(F23)*1440&lt;45),"Pause unter 45 Min.",IF(AND((MOD(E23-D23,1)-N(F23))*24&gt;6,N(F23)*1440&lt;30),"Pause unter 30 Min.",""))),"")</f>
        <v/>
      </c>
    </row>
    <row r="24">
      <c r="A24" s="35" t="n">
        <v>46651</v>
      </c>
      <c r="B24" s="36" t="inlineStr">
        <is>
          <t>Di</t>
        </is>
      </c>
      <c r="C24" s="5" t="n"/>
      <c r="D24" s="37" t="n"/>
      <c r="E24" s="37" t="n"/>
      <c r="F24" s="37" t="n"/>
      <c r="G24" s="38">
        <f>IF(OR(UPPER(C24)="U",UPPER(C24)="K"),H24,IF(AND(ISNUMBER(D24),ISNUMBER(E24)),ROUND((MOD(E24-D24,1)-N(F24))*24,2),0))</f>
        <v/>
      </c>
      <c r="H24" s="38">
        <f>INDEX(Einstellungen!$B$7:$B$13,2)</f>
        <v/>
      </c>
      <c r="I24" s="38">
        <f>IF(OR(ISNUMBER(D24),C24&lt;&gt;""),G24-H24,0)</f>
        <v/>
      </c>
      <c r="J24" s="12" t="n"/>
      <c r="K24" s="39">
        <f>IF(AND(ISNUMBER(D24),ISNUMBER(E24)),IF((MOD(E24-D24,1)-N(F24))*24&gt;10,"über 10 Std.",IF(AND((MOD(E24-D24,1)-N(F24))*24&gt;9,N(F24)*1440&lt;45),"Pause unter 45 Min.",IF(AND((MOD(E24-D24,1)-N(F24))*24&gt;6,N(F24)*1440&lt;30),"Pause unter 30 Min.",""))),"")</f>
        <v/>
      </c>
    </row>
    <row r="25">
      <c r="A25" s="35" t="n">
        <v>46652</v>
      </c>
      <c r="B25" s="36" t="inlineStr">
        <is>
          <t>Mi</t>
        </is>
      </c>
      <c r="C25" s="5" t="n"/>
      <c r="D25" s="37" t="n"/>
      <c r="E25" s="37" t="n"/>
      <c r="F25" s="37" t="n"/>
      <c r="G25" s="38">
        <f>IF(OR(UPPER(C25)="U",UPPER(C25)="K"),H25,IF(AND(ISNUMBER(D25),ISNUMBER(E25)),ROUND((MOD(E25-D25,1)-N(F25))*24,2),0))</f>
        <v/>
      </c>
      <c r="H25" s="38">
        <f>INDEX(Einstellungen!$B$7:$B$13,3)</f>
        <v/>
      </c>
      <c r="I25" s="38">
        <f>IF(OR(ISNUMBER(D25),C25&lt;&gt;""),G25-H25,0)</f>
        <v/>
      </c>
      <c r="J25" s="12" t="n"/>
      <c r="K25" s="39">
        <f>IF(AND(ISNUMBER(D25),ISNUMBER(E25)),IF((MOD(E25-D25,1)-N(F25))*24&gt;10,"über 10 Std.",IF(AND((MOD(E25-D25,1)-N(F25))*24&gt;9,N(F25)*1440&lt;45),"Pause unter 45 Min.",IF(AND((MOD(E25-D25,1)-N(F25))*24&gt;6,N(F25)*1440&lt;30),"Pause unter 30 Min.",""))),"")</f>
        <v/>
      </c>
    </row>
    <row r="26">
      <c r="A26" s="35" t="n">
        <v>46653</v>
      </c>
      <c r="B26" s="36" t="inlineStr">
        <is>
          <t>Do</t>
        </is>
      </c>
      <c r="C26" s="5" t="n"/>
      <c r="D26" s="37" t="n"/>
      <c r="E26" s="37" t="n"/>
      <c r="F26" s="37" t="n"/>
      <c r="G26" s="38">
        <f>IF(OR(UPPER(C26)="U",UPPER(C26)="K"),H26,IF(AND(ISNUMBER(D26),ISNUMBER(E26)),ROUND((MOD(E26-D26,1)-N(F26))*24,2),0))</f>
        <v/>
      </c>
      <c r="H26" s="38">
        <f>INDEX(Einstellungen!$B$7:$B$13,4)</f>
        <v/>
      </c>
      <c r="I26" s="38">
        <f>IF(OR(ISNUMBER(D26),C26&lt;&gt;""),G26-H26,0)</f>
        <v/>
      </c>
      <c r="J26" s="12" t="n"/>
      <c r="K26" s="39">
        <f>IF(AND(ISNUMBER(D26),ISNUMBER(E26)),IF((MOD(E26-D26,1)-N(F26))*24&gt;10,"über 10 Std.",IF(AND((MOD(E26-D26,1)-N(F26))*24&gt;9,N(F26)*1440&lt;45),"Pause unter 45 Min.",IF(AND((MOD(E26-D26,1)-N(F26))*24&gt;6,N(F26)*1440&lt;30),"Pause unter 30 Min.",""))),"")</f>
        <v/>
      </c>
    </row>
    <row r="27">
      <c r="A27" s="35" t="n">
        <v>46654</v>
      </c>
      <c r="B27" s="36" t="inlineStr">
        <is>
          <t>Fr</t>
        </is>
      </c>
      <c r="C27" s="5" t="n"/>
      <c r="D27" s="37" t="n"/>
      <c r="E27" s="37" t="n"/>
      <c r="F27" s="37" t="n"/>
      <c r="G27" s="38">
        <f>IF(OR(UPPER(C27)="U",UPPER(C27)="K"),H27,IF(AND(ISNUMBER(D27),ISNUMBER(E27)),ROUND((MOD(E27-D27,1)-N(F27))*24,2),0))</f>
        <v/>
      </c>
      <c r="H27" s="38">
        <f>INDEX(Einstellungen!$B$7:$B$13,5)</f>
        <v/>
      </c>
      <c r="I27" s="38">
        <f>IF(OR(ISNUMBER(D27),C27&lt;&gt;""),G27-H27,0)</f>
        <v/>
      </c>
      <c r="J27" s="12" t="n"/>
      <c r="K27" s="39">
        <f>IF(AND(ISNUMBER(D27),ISNUMBER(E27)),IF((MOD(E27-D27,1)-N(F27))*24&gt;10,"über 10 Std.",IF(AND((MOD(E27-D27,1)-N(F27))*24&gt;9,N(F27)*1440&lt;45),"Pause unter 45 Min.",IF(AND((MOD(E27-D27,1)-N(F27))*24&gt;6,N(F27)*1440&lt;30),"Pause unter 30 Min.",""))),"")</f>
        <v/>
      </c>
    </row>
    <row r="28">
      <c r="A28" s="29" t="n">
        <v>46655</v>
      </c>
      <c r="B28" s="30" t="inlineStr">
        <is>
          <t>Sa</t>
        </is>
      </c>
      <c r="C28" s="30" t="n"/>
      <c r="D28" s="31" t="n"/>
      <c r="E28" s="31" t="n"/>
      <c r="F28" s="31" t="n"/>
      <c r="G28" s="32">
        <f>IF(OR(UPPER(C28)="U",UPPER(C28)="K"),H28,IF(AND(ISNUMBER(D28),ISNUMBER(E28)),ROUND((MOD(E28-D28,1)-N(F28))*24,2),0))</f>
        <v/>
      </c>
      <c r="H28" s="32">
        <f>INDEX(Einstellungen!$B$7:$B$13,6)</f>
        <v/>
      </c>
      <c r="I28" s="32">
        <f>IF(OR(ISNUMBER(D28),C28&lt;&gt;""),G28-H28,0)</f>
        <v/>
      </c>
      <c r="J28" s="33" t="n"/>
      <c r="K28" s="34">
        <f>IF(AND(ISNUMBER(D28),ISNUMBER(E28)),IF((MOD(E28-D28,1)-N(F28))*24&gt;10,"über 10 Std.",IF(AND((MOD(E28-D28,1)-N(F28))*24&gt;9,N(F28)*1440&lt;45),"Pause unter 45 Min.",IF(AND((MOD(E28-D28,1)-N(F28))*24&gt;6,N(F28)*1440&lt;30),"Pause unter 30 Min.",""))),"")</f>
        <v/>
      </c>
    </row>
    <row r="29">
      <c r="A29" s="29" t="n">
        <v>46656</v>
      </c>
      <c r="B29" s="30" t="inlineStr">
        <is>
          <t>So</t>
        </is>
      </c>
      <c r="C29" s="30" t="n"/>
      <c r="D29" s="31" t="n"/>
      <c r="E29" s="31" t="n"/>
      <c r="F29" s="31" t="n"/>
      <c r="G29" s="32">
        <f>IF(OR(UPPER(C29)="U",UPPER(C29)="K"),H29,IF(AND(ISNUMBER(D29),ISNUMBER(E29)),ROUND((MOD(E29-D29,1)-N(F29))*24,2),0))</f>
        <v/>
      </c>
      <c r="H29" s="32">
        <f>INDEX(Einstellungen!$B$7:$B$13,7)</f>
        <v/>
      </c>
      <c r="I29" s="32">
        <f>IF(OR(ISNUMBER(D29),C29&lt;&gt;""),G29-H29,0)</f>
        <v/>
      </c>
      <c r="J29" s="33" t="n"/>
      <c r="K29" s="34">
        <f>IF(AND(ISNUMBER(D29),ISNUMBER(E29)),IF((MOD(E29-D29,1)-N(F29))*24&gt;10,"über 10 Std.",IF(AND((MOD(E29-D29,1)-N(F29))*24&gt;9,N(F29)*1440&lt;45),"Pause unter 45 Min.",IF(AND((MOD(E29-D29,1)-N(F29))*24&gt;6,N(F29)*1440&lt;30),"Pause unter 30 Min.",""))),"")</f>
        <v/>
      </c>
    </row>
    <row r="30">
      <c r="A30" s="35" t="n">
        <v>46657</v>
      </c>
      <c r="B30" s="36" t="inlineStr">
        <is>
          <t>Mo</t>
        </is>
      </c>
      <c r="C30" s="5" t="n"/>
      <c r="D30" s="37" t="n"/>
      <c r="E30" s="37" t="n"/>
      <c r="F30" s="37" t="n"/>
      <c r="G30" s="38">
        <f>IF(OR(UPPER(C30)="U",UPPER(C30)="K"),H30,IF(AND(ISNUMBER(D30),ISNUMBER(E30)),ROUND((MOD(E30-D30,1)-N(F30))*24,2),0))</f>
        <v/>
      </c>
      <c r="H30" s="38">
        <f>INDEX(Einstellungen!$B$7:$B$13,1)</f>
        <v/>
      </c>
      <c r="I30" s="38">
        <f>IF(OR(ISNUMBER(D30),C30&lt;&gt;""),G30-H30,0)</f>
        <v/>
      </c>
      <c r="J30" s="12" t="n"/>
      <c r="K30" s="39">
        <f>IF(AND(ISNUMBER(D30),ISNUMBER(E30)),IF((MOD(E30-D30,1)-N(F30))*24&gt;10,"über 10 Std.",IF(AND((MOD(E30-D30,1)-N(F30))*24&gt;9,N(F30)*1440&lt;45),"Pause unter 45 Min.",IF(AND((MOD(E30-D30,1)-N(F30))*24&gt;6,N(F30)*1440&lt;30),"Pause unter 30 Min.",""))),"")</f>
        <v/>
      </c>
    </row>
    <row r="31">
      <c r="A31" s="35" t="n">
        <v>46658</v>
      </c>
      <c r="B31" s="36" t="inlineStr">
        <is>
          <t>Di</t>
        </is>
      </c>
      <c r="C31" s="5" t="n"/>
      <c r="D31" s="37" t="n"/>
      <c r="E31" s="37" t="n"/>
      <c r="F31" s="37" t="n"/>
      <c r="G31" s="38">
        <f>IF(OR(UPPER(C31)="U",UPPER(C31)="K"),H31,IF(AND(ISNUMBER(D31),ISNUMBER(E31)),ROUND((MOD(E31-D31,1)-N(F31))*24,2),0))</f>
        <v/>
      </c>
      <c r="H31" s="38">
        <f>INDEX(Einstellungen!$B$7:$B$13,2)</f>
        <v/>
      </c>
      <c r="I31" s="38">
        <f>IF(OR(ISNUMBER(D31),C31&lt;&gt;""),G31-H31,0)</f>
        <v/>
      </c>
      <c r="J31" s="12" t="n"/>
      <c r="K31" s="39">
        <f>IF(AND(ISNUMBER(D31),ISNUMBER(E31)),IF((MOD(E31-D31,1)-N(F31))*24&gt;10,"über 10 Std.",IF(AND((MOD(E31-D31,1)-N(F31))*24&gt;9,N(F31)*1440&lt;45),"Pause unter 45 Min.",IF(AND((MOD(E31-D31,1)-N(F31))*24&gt;6,N(F31)*1440&lt;30),"Pause unter 30 Min.",""))),"")</f>
        <v/>
      </c>
    </row>
    <row r="32">
      <c r="A32" s="35" t="n">
        <v>46659</v>
      </c>
      <c r="B32" s="36" t="inlineStr">
        <is>
          <t>Mi</t>
        </is>
      </c>
      <c r="C32" s="5" t="n"/>
      <c r="D32" s="37" t="n"/>
      <c r="E32" s="37" t="n"/>
      <c r="F32" s="37" t="n"/>
      <c r="G32" s="38">
        <f>IF(OR(UPPER(C32)="U",UPPER(C32)="K"),H32,IF(AND(ISNUMBER(D32),ISNUMBER(E32)),ROUND((MOD(E32-D32,1)-N(F32))*24,2),0))</f>
        <v/>
      </c>
      <c r="H32" s="38">
        <f>INDEX(Einstellungen!$B$7:$B$13,3)</f>
        <v/>
      </c>
      <c r="I32" s="38">
        <f>IF(OR(ISNUMBER(D32),C32&lt;&gt;""),G32-H32,0)</f>
        <v/>
      </c>
      <c r="J32" s="12" t="n"/>
      <c r="K32" s="39">
        <f>IF(AND(ISNUMBER(D32),ISNUMBER(E32)),IF((MOD(E32-D32,1)-N(F32))*24&gt;10,"über 10 Std.",IF(AND((MOD(E32-D32,1)-N(F32))*24&gt;9,N(F32)*1440&lt;45),"Pause unter 45 Min.",IF(AND((MOD(E32-D32,1)-N(F32))*24&gt;6,N(F32)*1440&lt;30),"Pause unter 30 Min.",""))),"")</f>
        <v/>
      </c>
    </row>
    <row r="33">
      <c r="A33" s="35" t="n">
        <v>46660</v>
      </c>
      <c r="B33" s="36" t="inlineStr">
        <is>
          <t>Do</t>
        </is>
      </c>
      <c r="C33" s="5" t="n"/>
      <c r="D33" s="37" t="n"/>
      <c r="E33" s="37" t="n"/>
      <c r="F33" s="37" t="n"/>
      <c r="G33" s="38">
        <f>IF(OR(UPPER(C33)="U",UPPER(C33)="K"),H33,IF(AND(ISNUMBER(D33),ISNUMBER(E33)),ROUND((MOD(E33-D33,1)-N(F33))*24,2),0))</f>
        <v/>
      </c>
      <c r="H33" s="38">
        <f>INDEX(Einstellungen!$B$7:$B$13,4)</f>
        <v/>
      </c>
      <c r="I33" s="38">
        <f>IF(OR(ISNUMBER(D33),C33&lt;&gt;""),G33-H33,0)</f>
        <v/>
      </c>
      <c r="J33" s="12" t="n"/>
      <c r="K33" s="39">
        <f>IF(AND(ISNUMBER(D33),ISNUMBER(E33)),IF((MOD(E33-D33,1)-N(F33))*24&gt;10,"über 10 Std.",IF(AND((MOD(E33-D33,1)-N(F33))*24&gt;9,N(F33)*1440&lt;45),"Pause unter 45 Min.",IF(AND((MOD(E33-D33,1)-N(F33))*24&gt;6,N(F33)*1440&lt;30),"Pause unter 30 Min.",""))),"")</f>
        <v/>
      </c>
    </row>
    <row r="35">
      <c r="A35" s="4" t="inlineStr">
        <is>
          <t>Ist-Stunden</t>
        </is>
      </c>
      <c r="D35" s="17">
        <f>SUM(G4:G33)</f>
        <v/>
      </c>
    </row>
    <row r="36">
      <c r="A36" s="4" t="inlineStr">
        <is>
          <t>Soll (ganzer Monat)</t>
        </is>
      </c>
      <c r="D36" s="17">
        <f>SUM(H4:H33)</f>
        <v/>
      </c>
    </row>
    <row r="37">
      <c r="A37" s="4" t="inlineStr">
        <is>
          <t>Differenz (erfasste Tage)</t>
        </is>
      </c>
      <c r="D37" s="18">
        <f>SUM(I4:I33)</f>
        <v/>
      </c>
    </row>
    <row r="38">
      <c r="A38" s="4" t="inlineStr">
        <is>
          <t>Urlaubstage</t>
        </is>
      </c>
      <c r="D38" s="19">
        <f>COUNTIF(C4:C33,"U")</f>
        <v/>
      </c>
    </row>
    <row r="39">
      <c r="A39" s="4" t="inlineStr">
        <is>
          <t>Kranktage</t>
        </is>
      </c>
      <c r="D39" s="19">
        <f>COUNTIF(C4:C33,"K")</f>
        <v/>
      </c>
    </row>
  </sheetData>
  <conditionalFormatting sqref="I4:I33">
    <cfRule type="expression" priority="1" dxfId="0">
      <formula>I4&lt;0</formula>
    </cfRule>
  </conditionalFormatting>
  <dataValidations count="1">
    <dataValidation sqref="C4 C5 C6 C7 C8 C9 C10 C11 C12 C13 C14 C15 C16 C17 C18 C19 C20 C21 C22 C23 C24 C25 C26 C27 C28 C29 C30 C31 C32 C33" showDropDown="0" showInputMessage="0" showErrorMessage="0" allowBlank="1" type="list">
      <formula1>"U,K,G"</formula1>
    </dataValidation>
  </dataValidations>
  <pageMargins left="0.75" right="0.75" top="1" bottom="1" header="0.5" footer="0.5"/>
  <pageSetup orientation="portrait" paperSize="9" fitToHeight="1" fitToWidth="1"/>
  <headerFooter>
    <oddHeader/>
    <oddFooter>&amp;CArbeitszeiterfassung 2027 · kniffwerk.de</oddFooter>
    <evenHeader/>
    <evenFooter/>
    <firstHeader/>
    <firstFooter/>
  </headerFooter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K40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5" customWidth="1" min="2" max="2"/>
    <col width="6" customWidth="1" min="3" max="3"/>
    <col width="9" customWidth="1" min="4" max="4"/>
    <col width="9" customWidth="1" min="5" max="5"/>
    <col width="9" customWidth="1" min="6" max="6"/>
    <col width="10" customWidth="1" min="7" max="7"/>
    <col width="10" customWidth="1" min="8" max="8"/>
    <col width="10" customWidth="1" min="9" max="9"/>
    <col width="30" customWidth="1" min="10" max="10"/>
    <col width="22" customWidth="1" min="11" max="11"/>
  </cols>
  <sheetData>
    <row r="1">
      <c r="A1" s="10" t="inlineStr">
        <is>
          <t>Oktober 2027</t>
        </is>
      </c>
      <c r="D1" s="22">
        <f>Einstellungen!B4</f>
        <v/>
      </c>
    </row>
    <row r="3">
      <c r="A3" s="11" t="inlineStr">
        <is>
          <t>Datum</t>
        </is>
      </c>
      <c r="B3" s="11" t="inlineStr">
        <is>
          <t>Tag</t>
        </is>
      </c>
      <c r="C3" s="11" t="inlineStr">
        <is>
          <t>Art</t>
        </is>
      </c>
      <c r="D3" s="11" t="inlineStr">
        <is>
          <t>Beginn</t>
        </is>
      </c>
      <c r="E3" s="11" t="inlineStr">
        <is>
          <t>Ende</t>
        </is>
      </c>
      <c r="F3" s="11" t="inlineStr">
        <is>
          <t>Pause</t>
        </is>
      </c>
      <c r="G3" s="11" t="inlineStr">
        <is>
          <t>Ist (Std.)</t>
        </is>
      </c>
      <c r="H3" s="11" t="inlineStr">
        <is>
          <t>Soll (Std.)</t>
        </is>
      </c>
      <c r="I3" s="11" t="inlineStr">
        <is>
          <t>Differenz</t>
        </is>
      </c>
      <c r="J3" s="11" t="inlineStr">
        <is>
          <t>Bemerkung</t>
        </is>
      </c>
      <c r="K3" s="11" t="inlineStr">
        <is>
          <t>Prüfung</t>
        </is>
      </c>
    </row>
    <row r="4">
      <c r="A4" s="35" t="n">
        <v>46661</v>
      </c>
      <c r="B4" s="36" t="inlineStr">
        <is>
          <t>Fr</t>
        </is>
      </c>
      <c r="C4" s="5" t="n"/>
      <c r="D4" s="37" t="n"/>
      <c r="E4" s="37" t="n"/>
      <c r="F4" s="37" t="n"/>
      <c r="G4" s="38">
        <f>IF(OR(UPPER(C4)="U",UPPER(C4)="K"),H4,IF(AND(ISNUMBER(D4),ISNUMBER(E4)),ROUND((MOD(E4-D4,1)-N(F4))*24,2),0))</f>
        <v/>
      </c>
      <c r="H4" s="38">
        <f>INDEX(Einstellungen!$B$7:$B$13,5)</f>
        <v/>
      </c>
      <c r="I4" s="38">
        <f>IF(OR(ISNUMBER(D4),C4&lt;&gt;""),G4-H4,0)</f>
        <v/>
      </c>
      <c r="J4" s="12" t="n"/>
      <c r="K4" s="39">
        <f>IF(AND(ISNUMBER(D4),ISNUMBER(E4)),IF((MOD(E4-D4,1)-N(F4))*24&gt;10,"über 10 Std.",IF(AND((MOD(E4-D4,1)-N(F4))*24&gt;9,N(F4)*1440&lt;45),"Pause unter 45 Min.",IF(AND((MOD(E4-D4,1)-N(F4))*24&gt;6,N(F4)*1440&lt;30),"Pause unter 30 Min.",""))),"")</f>
        <v/>
      </c>
    </row>
    <row r="5">
      <c r="A5" s="29" t="n">
        <v>46662</v>
      </c>
      <c r="B5" s="30" t="inlineStr">
        <is>
          <t>Sa</t>
        </is>
      </c>
      <c r="C5" s="30" t="n"/>
      <c r="D5" s="31" t="n"/>
      <c r="E5" s="31" t="n"/>
      <c r="F5" s="31" t="n"/>
      <c r="G5" s="32">
        <f>IF(OR(UPPER(C5)="U",UPPER(C5)="K"),H5,IF(AND(ISNUMBER(D5),ISNUMBER(E5)),ROUND((MOD(E5-D5,1)-N(F5))*24,2),0))</f>
        <v/>
      </c>
      <c r="H5" s="32">
        <f>INDEX(Einstellungen!$B$7:$B$13,6)</f>
        <v/>
      </c>
      <c r="I5" s="32">
        <f>IF(OR(ISNUMBER(D5),C5&lt;&gt;""),G5-H5,0)</f>
        <v/>
      </c>
      <c r="J5" s="33" t="n"/>
      <c r="K5" s="34">
        <f>IF(AND(ISNUMBER(D5),ISNUMBER(E5)),IF((MOD(E5-D5,1)-N(F5))*24&gt;10,"über 10 Std.",IF(AND((MOD(E5-D5,1)-N(F5))*24&gt;9,N(F5)*1440&lt;45),"Pause unter 45 Min.",IF(AND((MOD(E5-D5,1)-N(F5))*24&gt;6,N(F5)*1440&lt;30),"Pause unter 30 Min.",""))),"")</f>
        <v/>
      </c>
    </row>
    <row r="6">
      <c r="A6" s="23" t="n">
        <v>46663</v>
      </c>
      <c r="B6" s="24" t="inlineStr">
        <is>
          <t>So</t>
        </is>
      </c>
      <c r="C6" s="24" t="n"/>
      <c r="D6" s="25" t="n"/>
      <c r="E6" s="25" t="n"/>
      <c r="F6" s="25" t="n"/>
      <c r="G6" s="26">
        <f>IF(OR(UPPER(C6)="U",UPPER(C6)="K"),H6,IF(AND(ISNUMBER(D6),ISNUMBER(E6)),ROUND((MOD(E6-D6,1)-N(F6))*24,2),0))</f>
        <v/>
      </c>
      <c r="H6" s="26" t="n">
        <v>0</v>
      </c>
      <c r="I6" s="26">
        <f>IF(OR(ISNUMBER(D6),C6&lt;&gt;""),G6-H6,0)</f>
        <v/>
      </c>
      <c r="J6" s="27" t="inlineStr">
        <is>
          <t>Tag der Deutschen Einheit</t>
        </is>
      </c>
      <c r="K6" s="28">
        <f>IF(AND(ISNUMBER(D6),ISNUMBER(E6)),IF((MOD(E6-D6,1)-N(F6))*24&gt;10,"über 10 Std.",IF(AND((MOD(E6-D6,1)-N(F6))*24&gt;9,N(F6)*1440&lt;45),"Pause unter 45 Min.",IF(AND((MOD(E6-D6,1)-N(F6))*24&gt;6,N(F6)*1440&lt;30),"Pause unter 30 Min.",""))),"")</f>
        <v/>
      </c>
    </row>
    <row r="7">
      <c r="A7" s="35" t="n">
        <v>46664</v>
      </c>
      <c r="B7" s="36" t="inlineStr">
        <is>
          <t>Mo</t>
        </is>
      </c>
      <c r="C7" s="5" t="n"/>
      <c r="D7" s="37" t="n"/>
      <c r="E7" s="37" t="n"/>
      <c r="F7" s="37" t="n"/>
      <c r="G7" s="38">
        <f>IF(OR(UPPER(C7)="U",UPPER(C7)="K"),H7,IF(AND(ISNUMBER(D7),ISNUMBER(E7)),ROUND((MOD(E7-D7,1)-N(F7))*24,2),0))</f>
        <v/>
      </c>
      <c r="H7" s="38">
        <f>INDEX(Einstellungen!$B$7:$B$13,1)</f>
        <v/>
      </c>
      <c r="I7" s="38">
        <f>IF(OR(ISNUMBER(D7),C7&lt;&gt;""),G7-H7,0)</f>
        <v/>
      </c>
      <c r="J7" s="12" t="n"/>
      <c r="K7" s="39">
        <f>IF(AND(ISNUMBER(D7),ISNUMBER(E7)),IF((MOD(E7-D7,1)-N(F7))*24&gt;10,"über 10 Std.",IF(AND((MOD(E7-D7,1)-N(F7))*24&gt;9,N(F7)*1440&lt;45),"Pause unter 45 Min.",IF(AND((MOD(E7-D7,1)-N(F7))*24&gt;6,N(F7)*1440&lt;30),"Pause unter 30 Min.",""))),"")</f>
        <v/>
      </c>
    </row>
    <row r="8">
      <c r="A8" s="35" t="n">
        <v>46665</v>
      </c>
      <c r="B8" s="36" t="inlineStr">
        <is>
          <t>Di</t>
        </is>
      </c>
      <c r="C8" s="5" t="n"/>
      <c r="D8" s="37" t="n"/>
      <c r="E8" s="37" t="n"/>
      <c r="F8" s="37" t="n"/>
      <c r="G8" s="38">
        <f>IF(OR(UPPER(C8)="U",UPPER(C8)="K"),H8,IF(AND(ISNUMBER(D8),ISNUMBER(E8)),ROUND((MOD(E8-D8,1)-N(F8))*24,2),0))</f>
        <v/>
      </c>
      <c r="H8" s="38">
        <f>INDEX(Einstellungen!$B$7:$B$13,2)</f>
        <v/>
      </c>
      <c r="I8" s="38">
        <f>IF(OR(ISNUMBER(D8),C8&lt;&gt;""),G8-H8,0)</f>
        <v/>
      </c>
      <c r="J8" s="12" t="n"/>
      <c r="K8" s="39">
        <f>IF(AND(ISNUMBER(D8),ISNUMBER(E8)),IF((MOD(E8-D8,1)-N(F8))*24&gt;10,"über 10 Std.",IF(AND((MOD(E8-D8,1)-N(F8))*24&gt;9,N(F8)*1440&lt;45),"Pause unter 45 Min.",IF(AND((MOD(E8-D8,1)-N(F8))*24&gt;6,N(F8)*1440&lt;30),"Pause unter 30 Min.",""))),"")</f>
        <v/>
      </c>
    </row>
    <row r="9">
      <c r="A9" s="35" t="n">
        <v>46666</v>
      </c>
      <c r="B9" s="36" t="inlineStr">
        <is>
          <t>Mi</t>
        </is>
      </c>
      <c r="C9" s="5" t="n"/>
      <c r="D9" s="37" t="n"/>
      <c r="E9" s="37" t="n"/>
      <c r="F9" s="37" t="n"/>
      <c r="G9" s="38">
        <f>IF(OR(UPPER(C9)="U",UPPER(C9)="K"),H9,IF(AND(ISNUMBER(D9),ISNUMBER(E9)),ROUND((MOD(E9-D9,1)-N(F9))*24,2),0))</f>
        <v/>
      </c>
      <c r="H9" s="38">
        <f>INDEX(Einstellungen!$B$7:$B$13,3)</f>
        <v/>
      </c>
      <c r="I9" s="38">
        <f>IF(OR(ISNUMBER(D9),C9&lt;&gt;""),G9-H9,0)</f>
        <v/>
      </c>
      <c r="J9" s="12" t="n"/>
      <c r="K9" s="39">
        <f>IF(AND(ISNUMBER(D9),ISNUMBER(E9)),IF((MOD(E9-D9,1)-N(F9))*24&gt;10,"über 10 Std.",IF(AND((MOD(E9-D9,1)-N(F9))*24&gt;9,N(F9)*1440&lt;45),"Pause unter 45 Min.",IF(AND((MOD(E9-D9,1)-N(F9))*24&gt;6,N(F9)*1440&lt;30),"Pause unter 30 Min.",""))),"")</f>
        <v/>
      </c>
    </row>
    <row r="10">
      <c r="A10" s="35" t="n">
        <v>46667</v>
      </c>
      <c r="B10" s="36" t="inlineStr">
        <is>
          <t>Do</t>
        </is>
      </c>
      <c r="C10" s="5" t="n"/>
      <c r="D10" s="37" t="n"/>
      <c r="E10" s="37" t="n"/>
      <c r="F10" s="37" t="n"/>
      <c r="G10" s="38">
        <f>IF(OR(UPPER(C10)="U",UPPER(C10)="K"),H10,IF(AND(ISNUMBER(D10),ISNUMBER(E10)),ROUND((MOD(E10-D10,1)-N(F10))*24,2),0))</f>
        <v/>
      </c>
      <c r="H10" s="38">
        <f>INDEX(Einstellungen!$B$7:$B$13,4)</f>
        <v/>
      </c>
      <c r="I10" s="38">
        <f>IF(OR(ISNUMBER(D10),C10&lt;&gt;""),G10-H10,0)</f>
        <v/>
      </c>
      <c r="J10" s="12" t="n"/>
      <c r="K10" s="39">
        <f>IF(AND(ISNUMBER(D10),ISNUMBER(E10)),IF((MOD(E10-D10,1)-N(F10))*24&gt;10,"über 10 Std.",IF(AND((MOD(E10-D10,1)-N(F10))*24&gt;9,N(F10)*1440&lt;45),"Pause unter 45 Min.",IF(AND((MOD(E10-D10,1)-N(F10))*24&gt;6,N(F10)*1440&lt;30),"Pause unter 30 Min.",""))),"")</f>
        <v/>
      </c>
    </row>
    <row r="11">
      <c r="A11" s="35" t="n">
        <v>46668</v>
      </c>
      <c r="B11" s="36" t="inlineStr">
        <is>
          <t>Fr</t>
        </is>
      </c>
      <c r="C11" s="5" t="n"/>
      <c r="D11" s="37" t="n"/>
      <c r="E11" s="37" t="n"/>
      <c r="F11" s="37" t="n"/>
      <c r="G11" s="38">
        <f>IF(OR(UPPER(C11)="U",UPPER(C11)="K"),H11,IF(AND(ISNUMBER(D11),ISNUMBER(E11)),ROUND((MOD(E11-D11,1)-N(F11))*24,2),0))</f>
        <v/>
      </c>
      <c r="H11" s="38">
        <f>INDEX(Einstellungen!$B$7:$B$13,5)</f>
        <v/>
      </c>
      <c r="I11" s="38">
        <f>IF(OR(ISNUMBER(D11),C11&lt;&gt;""),G11-H11,0)</f>
        <v/>
      </c>
      <c r="J11" s="12" t="n"/>
      <c r="K11" s="39">
        <f>IF(AND(ISNUMBER(D11),ISNUMBER(E11)),IF((MOD(E11-D11,1)-N(F11))*24&gt;10,"über 10 Std.",IF(AND((MOD(E11-D11,1)-N(F11))*24&gt;9,N(F11)*1440&lt;45),"Pause unter 45 Min.",IF(AND((MOD(E11-D11,1)-N(F11))*24&gt;6,N(F11)*1440&lt;30),"Pause unter 30 Min.",""))),"")</f>
        <v/>
      </c>
    </row>
    <row r="12">
      <c r="A12" s="29" t="n">
        <v>46669</v>
      </c>
      <c r="B12" s="30" t="inlineStr">
        <is>
          <t>Sa</t>
        </is>
      </c>
      <c r="C12" s="30" t="n"/>
      <c r="D12" s="31" t="n"/>
      <c r="E12" s="31" t="n"/>
      <c r="F12" s="31" t="n"/>
      <c r="G12" s="32">
        <f>IF(OR(UPPER(C12)="U",UPPER(C12)="K"),H12,IF(AND(ISNUMBER(D12),ISNUMBER(E12)),ROUND((MOD(E12-D12,1)-N(F12))*24,2),0))</f>
        <v/>
      </c>
      <c r="H12" s="32">
        <f>INDEX(Einstellungen!$B$7:$B$13,6)</f>
        <v/>
      </c>
      <c r="I12" s="32">
        <f>IF(OR(ISNUMBER(D12),C12&lt;&gt;""),G12-H12,0)</f>
        <v/>
      </c>
      <c r="J12" s="33" t="n"/>
      <c r="K12" s="34">
        <f>IF(AND(ISNUMBER(D12),ISNUMBER(E12)),IF((MOD(E12-D12,1)-N(F12))*24&gt;10,"über 10 Std.",IF(AND((MOD(E12-D12,1)-N(F12))*24&gt;9,N(F12)*1440&lt;45),"Pause unter 45 Min.",IF(AND((MOD(E12-D12,1)-N(F12))*24&gt;6,N(F12)*1440&lt;30),"Pause unter 30 Min.",""))),"")</f>
        <v/>
      </c>
    </row>
    <row r="13">
      <c r="A13" s="29" t="n">
        <v>46670</v>
      </c>
      <c r="B13" s="30" t="inlineStr">
        <is>
          <t>So</t>
        </is>
      </c>
      <c r="C13" s="30" t="n"/>
      <c r="D13" s="31" t="n"/>
      <c r="E13" s="31" t="n"/>
      <c r="F13" s="31" t="n"/>
      <c r="G13" s="32">
        <f>IF(OR(UPPER(C13)="U",UPPER(C13)="K"),H13,IF(AND(ISNUMBER(D13),ISNUMBER(E13)),ROUND((MOD(E13-D13,1)-N(F13))*24,2),0))</f>
        <v/>
      </c>
      <c r="H13" s="32">
        <f>INDEX(Einstellungen!$B$7:$B$13,7)</f>
        <v/>
      </c>
      <c r="I13" s="32">
        <f>IF(OR(ISNUMBER(D13),C13&lt;&gt;""),G13-H13,0)</f>
        <v/>
      </c>
      <c r="J13" s="33" t="n"/>
      <c r="K13" s="34">
        <f>IF(AND(ISNUMBER(D13),ISNUMBER(E13)),IF((MOD(E13-D13,1)-N(F13))*24&gt;10,"über 10 Std.",IF(AND((MOD(E13-D13,1)-N(F13))*24&gt;9,N(F13)*1440&lt;45),"Pause unter 45 Min.",IF(AND((MOD(E13-D13,1)-N(F13))*24&gt;6,N(F13)*1440&lt;30),"Pause unter 30 Min.",""))),"")</f>
        <v/>
      </c>
    </row>
    <row r="14">
      <c r="A14" s="35" t="n">
        <v>46671</v>
      </c>
      <c r="B14" s="36" t="inlineStr">
        <is>
          <t>Mo</t>
        </is>
      </c>
      <c r="C14" s="5" t="n"/>
      <c r="D14" s="37" t="n"/>
      <c r="E14" s="37" t="n"/>
      <c r="F14" s="37" t="n"/>
      <c r="G14" s="38">
        <f>IF(OR(UPPER(C14)="U",UPPER(C14)="K"),H14,IF(AND(ISNUMBER(D14),ISNUMBER(E14)),ROUND((MOD(E14-D14,1)-N(F14))*24,2),0))</f>
        <v/>
      </c>
      <c r="H14" s="38">
        <f>INDEX(Einstellungen!$B$7:$B$13,1)</f>
        <v/>
      </c>
      <c r="I14" s="38">
        <f>IF(OR(ISNUMBER(D14),C14&lt;&gt;""),G14-H14,0)</f>
        <v/>
      </c>
      <c r="J14" s="12" t="n"/>
      <c r="K14" s="39">
        <f>IF(AND(ISNUMBER(D14),ISNUMBER(E14)),IF((MOD(E14-D14,1)-N(F14))*24&gt;10,"über 10 Std.",IF(AND((MOD(E14-D14,1)-N(F14))*24&gt;9,N(F14)*1440&lt;45),"Pause unter 45 Min.",IF(AND((MOD(E14-D14,1)-N(F14))*24&gt;6,N(F14)*1440&lt;30),"Pause unter 30 Min.",""))),"")</f>
        <v/>
      </c>
    </row>
    <row r="15">
      <c r="A15" s="35" t="n">
        <v>46672</v>
      </c>
      <c r="B15" s="36" t="inlineStr">
        <is>
          <t>Di</t>
        </is>
      </c>
      <c r="C15" s="5" t="n"/>
      <c r="D15" s="37" t="n"/>
      <c r="E15" s="37" t="n"/>
      <c r="F15" s="37" t="n"/>
      <c r="G15" s="38">
        <f>IF(OR(UPPER(C15)="U",UPPER(C15)="K"),H15,IF(AND(ISNUMBER(D15),ISNUMBER(E15)),ROUND((MOD(E15-D15,1)-N(F15))*24,2),0))</f>
        <v/>
      </c>
      <c r="H15" s="38">
        <f>INDEX(Einstellungen!$B$7:$B$13,2)</f>
        <v/>
      </c>
      <c r="I15" s="38">
        <f>IF(OR(ISNUMBER(D15),C15&lt;&gt;""),G15-H15,0)</f>
        <v/>
      </c>
      <c r="J15" s="12" t="n"/>
      <c r="K15" s="39">
        <f>IF(AND(ISNUMBER(D15),ISNUMBER(E15)),IF((MOD(E15-D15,1)-N(F15))*24&gt;10,"über 10 Std.",IF(AND((MOD(E15-D15,1)-N(F15))*24&gt;9,N(F15)*1440&lt;45),"Pause unter 45 Min.",IF(AND((MOD(E15-D15,1)-N(F15))*24&gt;6,N(F15)*1440&lt;30),"Pause unter 30 Min.",""))),"")</f>
        <v/>
      </c>
    </row>
    <row r="16">
      <c r="A16" s="35" t="n">
        <v>46673</v>
      </c>
      <c r="B16" s="36" t="inlineStr">
        <is>
          <t>Mi</t>
        </is>
      </c>
      <c r="C16" s="5" t="n"/>
      <c r="D16" s="37" t="n"/>
      <c r="E16" s="37" t="n"/>
      <c r="F16" s="37" t="n"/>
      <c r="G16" s="38">
        <f>IF(OR(UPPER(C16)="U",UPPER(C16)="K"),H16,IF(AND(ISNUMBER(D16),ISNUMBER(E16)),ROUND((MOD(E16-D16,1)-N(F16))*24,2),0))</f>
        <v/>
      </c>
      <c r="H16" s="38">
        <f>INDEX(Einstellungen!$B$7:$B$13,3)</f>
        <v/>
      </c>
      <c r="I16" s="38">
        <f>IF(OR(ISNUMBER(D16),C16&lt;&gt;""),G16-H16,0)</f>
        <v/>
      </c>
      <c r="J16" s="12" t="n"/>
      <c r="K16" s="39">
        <f>IF(AND(ISNUMBER(D16),ISNUMBER(E16)),IF((MOD(E16-D16,1)-N(F16))*24&gt;10,"über 10 Std.",IF(AND((MOD(E16-D16,1)-N(F16))*24&gt;9,N(F16)*1440&lt;45),"Pause unter 45 Min.",IF(AND((MOD(E16-D16,1)-N(F16))*24&gt;6,N(F16)*1440&lt;30),"Pause unter 30 Min.",""))),"")</f>
        <v/>
      </c>
    </row>
    <row r="17">
      <c r="A17" s="35" t="n">
        <v>46674</v>
      </c>
      <c r="B17" s="36" t="inlineStr">
        <is>
          <t>Do</t>
        </is>
      </c>
      <c r="C17" s="5" t="n"/>
      <c r="D17" s="37" t="n"/>
      <c r="E17" s="37" t="n"/>
      <c r="F17" s="37" t="n"/>
      <c r="G17" s="38">
        <f>IF(OR(UPPER(C17)="U",UPPER(C17)="K"),H17,IF(AND(ISNUMBER(D17),ISNUMBER(E17)),ROUND((MOD(E17-D17,1)-N(F17))*24,2),0))</f>
        <v/>
      </c>
      <c r="H17" s="38">
        <f>INDEX(Einstellungen!$B$7:$B$13,4)</f>
        <v/>
      </c>
      <c r="I17" s="38">
        <f>IF(OR(ISNUMBER(D17),C17&lt;&gt;""),G17-H17,0)</f>
        <v/>
      </c>
      <c r="J17" s="12" t="n"/>
      <c r="K17" s="39">
        <f>IF(AND(ISNUMBER(D17),ISNUMBER(E17)),IF((MOD(E17-D17,1)-N(F17))*24&gt;10,"über 10 Std.",IF(AND((MOD(E17-D17,1)-N(F17))*24&gt;9,N(F17)*1440&lt;45),"Pause unter 45 Min.",IF(AND((MOD(E17-D17,1)-N(F17))*24&gt;6,N(F17)*1440&lt;30),"Pause unter 30 Min.",""))),"")</f>
        <v/>
      </c>
    </row>
    <row r="18">
      <c r="A18" s="35" t="n">
        <v>46675</v>
      </c>
      <c r="B18" s="36" t="inlineStr">
        <is>
          <t>Fr</t>
        </is>
      </c>
      <c r="C18" s="5" t="n"/>
      <c r="D18" s="37" t="n"/>
      <c r="E18" s="37" t="n"/>
      <c r="F18" s="37" t="n"/>
      <c r="G18" s="38">
        <f>IF(OR(UPPER(C18)="U",UPPER(C18)="K"),H18,IF(AND(ISNUMBER(D18),ISNUMBER(E18)),ROUND((MOD(E18-D18,1)-N(F18))*24,2),0))</f>
        <v/>
      </c>
      <c r="H18" s="38">
        <f>INDEX(Einstellungen!$B$7:$B$13,5)</f>
        <v/>
      </c>
      <c r="I18" s="38">
        <f>IF(OR(ISNUMBER(D18),C18&lt;&gt;""),G18-H18,0)</f>
        <v/>
      </c>
      <c r="J18" s="12" t="n"/>
      <c r="K18" s="39">
        <f>IF(AND(ISNUMBER(D18),ISNUMBER(E18)),IF((MOD(E18-D18,1)-N(F18))*24&gt;10,"über 10 Std.",IF(AND((MOD(E18-D18,1)-N(F18))*24&gt;9,N(F18)*1440&lt;45),"Pause unter 45 Min.",IF(AND((MOD(E18-D18,1)-N(F18))*24&gt;6,N(F18)*1440&lt;30),"Pause unter 30 Min.",""))),"")</f>
        <v/>
      </c>
    </row>
    <row r="19">
      <c r="A19" s="29" t="n">
        <v>46676</v>
      </c>
      <c r="B19" s="30" t="inlineStr">
        <is>
          <t>Sa</t>
        </is>
      </c>
      <c r="C19" s="30" t="n"/>
      <c r="D19" s="31" t="n"/>
      <c r="E19" s="31" t="n"/>
      <c r="F19" s="31" t="n"/>
      <c r="G19" s="32">
        <f>IF(OR(UPPER(C19)="U",UPPER(C19)="K"),H19,IF(AND(ISNUMBER(D19),ISNUMBER(E19)),ROUND((MOD(E19-D19,1)-N(F19))*24,2),0))</f>
        <v/>
      </c>
      <c r="H19" s="32">
        <f>INDEX(Einstellungen!$B$7:$B$13,6)</f>
        <v/>
      </c>
      <c r="I19" s="32">
        <f>IF(OR(ISNUMBER(D19),C19&lt;&gt;""),G19-H19,0)</f>
        <v/>
      </c>
      <c r="J19" s="33" t="n"/>
      <c r="K19" s="34">
        <f>IF(AND(ISNUMBER(D19),ISNUMBER(E19)),IF((MOD(E19-D19,1)-N(F19))*24&gt;10,"über 10 Std.",IF(AND((MOD(E19-D19,1)-N(F19))*24&gt;9,N(F19)*1440&lt;45),"Pause unter 45 Min.",IF(AND((MOD(E19-D19,1)-N(F19))*24&gt;6,N(F19)*1440&lt;30),"Pause unter 30 Min.",""))),"")</f>
        <v/>
      </c>
    </row>
    <row r="20">
      <c r="A20" s="29" t="n">
        <v>46677</v>
      </c>
      <c r="B20" s="30" t="inlineStr">
        <is>
          <t>So</t>
        </is>
      </c>
      <c r="C20" s="30" t="n"/>
      <c r="D20" s="31" t="n"/>
      <c r="E20" s="31" t="n"/>
      <c r="F20" s="31" t="n"/>
      <c r="G20" s="32">
        <f>IF(OR(UPPER(C20)="U",UPPER(C20)="K"),H20,IF(AND(ISNUMBER(D20),ISNUMBER(E20)),ROUND((MOD(E20-D20,1)-N(F20))*24,2),0))</f>
        <v/>
      </c>
      <c r="H20" s="32">
        <f>INDEX(Einstellungen!$B$7:$B$13,7)</f>
        <v/>
      </c>
      <c r="I20" s="32">
        <f>IF(OR(ISNUMBER(D20),C20&lt;&gt;""),G20-H20,0)</f>
        <v/>
      </c>
      <c r="J20" s="33" t="n"/>
      <c r="K20" s="34">
        <f>IF(AND(ISNUMBER(D20),ISNUMBER(E20)),IF((MOD(E20-D20,1)-N(F20))*24&gt;10,"über 10 Std.",IF(AND((MOD(E20-D20,1)-N(F20))*24&gt;9,N(F20)*1440&lt;45),"Pause unter 45 Min.",IF(AND((MOD(E20-D20,1)-N(F20))*24&gt;6,N(F20)*1440&lt;30),"Pause unter 30 Min.",""))),"")</f>
        <v/>
      </c>
    </row>
    <row r="21">
      <c r="A21" s="35" t="n">
        <v>46678</v>
      </c>
      <c r="B21" s="36" t="inlineStr">
        <is>
          <t>Mo</t>
        </is>
      </c>
      <c r="C21" s="5" t="n"/>
      <c r="D21" s="37" t="n"/>
      <c r="E21" s="37" t="n"/>
      <c r="F21" s="37" t="n"/>
      <c r="G21" s="38">
        <f>IF(OR(UPPER(C21)="U",UPPER(C21)="K"),H21,IF(AND(ISNUMBER(D21),ISNUMBER(E21)),ROUND((MOD(E21-D21,1)-N(F21))*24,2),0))</f>
        <v/>
      </c>
      <c r="H21" s="38">
        <f>INDEX(Einstellungen!$B$7:$B$13,1)</f>
        <v/>
      </c>
      <c r="I21" s="38">
        <f>IF(OR(ISNUMBER(D21),C21&lt;&gt;""),G21-H21,0)</f>
        <v/>
      </c>
      <c r="J21" s="12" t="n"/>
      <c r="K21" s="39">
        <f>IF(AND(ISNUMBER(D21),ISNUMBER(E21)),IF((MOD(E21-D21,1)-N(F21))*24&gt;10,"über 10 Std.",IF(AND((MOD(E21-D21,1)-N(F21))*24&gt;9,N(F21)*1440&lt;45),"Pause unter 45 Min.",IF(AND((MOD(E21-D21,1)-N(F21))*24&gt;6,N(F21)*1440&lt;30),"Pause unter 30 Min.",""))),"")</f>
        <v/>
      </c>
    </row>
    <row r="22">
      <c r="A22" s="35" t="n">
        <v>46679</v>
      </c>
      <c r="B22" s="36" t="inlineStr">
        <is>
          <t>Di</t>
        </is>
      </c>
      <c r="C22" s="5" t="n"/>
      <c r="D22" s="37" t="n"/>
      <c r="E22" s="37" t="n"/>
      <c r="F22" s="37" t="n"/>
      <c r="G22" s="38">
        <f>IF(OR(UPPER(C22)="U",UPPER(C22)="K"),H22,IF(AND(ISNUMBER(D22),ISNUMBER(E22)),ROUND((MOD(E22-D22,1)-N(F22))*24,2),0))</f>
        <v/>
      </c>
      <c r="H22" s="38">
        <f>INDEX(Einstellungen!$B$7:$B$13,2)</f>
        <v/>
      </c>
      <c r="I22" s="38">
        <f>IF(OR(ISNUMBER(D22),C22&lt;&gt;""),G22-H22,0)</f>
        <v/>
      </c>
      <c r="J22" s="12" t="n"/>
      <c r="K22" s="39">
        <f>IF(AND(ISNUMBER(D22),ISNUMBER(E22)),IF((MOD(E22-D22,1)-N(F22))*24&gt;10,"über 10 Std.",IF(AND((MOD(E22-D22,1)-N(F22))*24&gt;9,N(F22)*1440&lt;45),"Pause unter 45 Min.",IF(AND((MOD(E22-D22,1)-N(F22))*24&gt;6,N(F22)*1440&lt;30),"Pause unter 30 Min.",""))),"")</f>
        <v/>
      </c>
    </row>
    <row r="23">
      <c r="A23" s="35" t="n">
        <v>46680</v>
      </c>
      <c r="B23" s="36" t="inlineStr">
        <is>
          <t>Mi</t>
        </is>
      </c>
      <c r="C23" s="5" t="n"/>
      <c r="D23" s="37" t="n"/>
      <c r="E23" s="37" t="n"/>
      <c r="F23" s="37" t="n"/>
      <c r="G23" s="38">
        <f>IF(OR(UPPER(C23)="U",UPPER(C23)="K"),H23,IF(AND(ISNUMBER(D23),ISNUMBER(E23)),ROUND((MOD(E23-D23,1)-N(F23))*24,2),0))</f>
        <v/>
      </c>
      <c r="H23" s="38">
        <f>INDEX(Einstellungen!$B$7:$B$13,3)</f>
        <v/>
      </c>
      <c r="I23" s="38">
        <f>IF(OR(ISNUMBER(D23),C23&lt;&gt;""),G23-H23,0)</f>
        <v/>
      </c>
      <c r="J23" s="12" t="n"/>
      <c r="K23" s="39">
        <f>IF(AND(ISNUMBER(D23),ISNUMBER(E23)),IF((MOD(E23-D23,1)-N(F23))*24&gt;10,"über 10 Std.",IF(AND((MOD(E23-D23,1)-N(F23))*24&gt;9,N(F23)*1440&lt;45),"Pause unter 45 Min.",IF(AND((MOD(E23-D23,1)-N(F23))*24&gt;6,N(F23)*1440&lt;30),"Pause unter 30 Min.",""))),"")</f>
        <v/>
      </c>
    </row>
    <row r="24">
      <c r="A24" s="35" t="n">
        <v>46681</v>
      </c>
      <c r="B24" s="36" t="inlineStr">
        <is>
          <t>Do</t>
        </is>
      </c>
      <c r="C24" s="5" t="n"/>
      <c r="D24" s="37" t="n"/>
      <c r="E24" s="37" t="n"/>
      <c r="F24" s="37" t="n"/>
      <c r="G24" s="38">
        <f>IF(OR(UPPER(C24)="U",UPPER(C24)="K"),H24,IF(AND(ISNUMBER(D24),ISNUMBER(E24)),ROUND((MOD(E24-D24,1)-N(F24))*24,2),0))</f>
        <v/>
      </c>
      <c r="H24" s="38">
        <f>INDEX(Einstellungen!$B$7:$B$13,4)</f>
        <v/>
      </c>
      <c r="I24" s="38">
        <f>IF(OR(ISNUMBER(D24),C24&lt;&gt;""),G24-H24,0)</f>
        <v/>
      </c>
      <c r="J24" s="12" t="n"/>
      <c r="K24" s="39">
        <f>IF(AND(ISNUMBER(D24),ISNUMBER(E24)),IF((MOD(E24-D24,1)-N(F24))*24&gt;10,"über 10 Std.",IF(AND((MOD(E24-D24,1)-N(F24))*24&gt;9,N(F24)*1440&lt;45),"Pause unter 45 Min.",IF(AND((MOD(E24-D24,1)-N(F24))*24&gt;6,N(F24)*1440&lt;30),"Pause unter 30 Min.",""))),"")</f>
        <v/>
      </c>
    </row>
    <row r="25">
      <c r="A25" s="35" t="n">
        <v>46682</v>
      </c>
      <c r="B25" s="36" t="inlineStr">
        <is>
          <t>Fr</t>
        </is>
      </c>
      <c r="C25" s="5" t="n"/>
      <c r="D25" s="37" t="n"/>
      <c r="E25" s="37" t="n"/>
      <c r="F25" s="37" t="n"/>
      <c r="G25" s="38">
        <f>IF(OR(UPPER(C25)="U",UPPER(C25)="K"),H25,IF(AND(ISNUMBER(D25),ISNUMBER(E25)),ROUND((MOD(E25-D25,1)-N(F25))*24,2),0))</f>
        <v/>
      </c>
      <c r="H25" s="38">
        <f>INDEX(Einstellungen!$B$7:$B$13,5)</f>
        <v/>
      </c>
      <c r="I25" s="38">
        <f>IF(OR(ISNUMBER(D25),C25&lt;&gt;""),G25-H25,0)</f>
        <v/>
      </c>
      <c r="J25" s="12" t="n"/>
      <c r="K25" s="39">
        <f>IF(AND(ISNUMBER(D25),ISNUMBER(E25)),IF((MOD(E25-D25,1)-N(F25))*24&gt;10,"über 10 Std.",IF(AND((MOD(E25-D25,1)-N(F25))*24&gt;9,N(F25)*1440&lt;45),"Pause unter 45 Min.",IF(AND((MOD(E25-D25,1)-N(F25))*24&gt;6,N(F25)*1440&lt;30),"Pause unter 30 Min.",""))),"")</f>
        <v/>
      </c>
    </row>
    <row r="26">
      <c r="A26" s="29" t="n">
        <v>46683</v>
      </c>
      <c r="B26" s="30" t="inlineStr">
        <is>
          <t>Sa</t>
        </is>
      </c>
      <c r="C26" s="30" t="n"/>
      <c r="D26" s="31" t="n"/>
      <c r="E26" s="31" t="n"/>
      <c r="F26" s="31" t="n"/>
      <c r="G26" s="32">
        <f>IF(OR(UPPER(C26)="U",UPPER(C26)="K"),H26,IF(AND(ISNUMBER(D26),ISNUMBER(E26)),ROUND((MOD(E26-D26,1)-N(F26))*24,2),0))</f>
        <v/>
      </c>
      <c r="H26" s="32">
        <f>INDEX(Einstellungen!$B$7:$B$13,6)</f>
        <v/>
      </c>
      <c r="I26" s="32">
        <f>IF(OR(ISNUMBER(D26),C26&lt;&gt;""),G26-H26,0)</f>
        <v/>
      </c>
      <c r="J26" s="33" t="n"/>
      <c r="K26" s="34">
        <f>IF(AND(ISNUMBER(D26),ISNUMBER(E26)),IF((MOD(E26-D26,1)-N(F26))*24&gt;10,"über 10 Std.",IF(AND((MOD(E26-D26,1)-N(F26))*24&gt;9,N(F26)*1440&lt;45),"Pause unter 45 Min.",IF(AND((MOD(E26-D26,1)-N(F26))*24&gt;6,N(F26)*1440&lt;30),"Pause unter 30 Min.",""))),"")</f>
        <v/>
      </c>
    </row>
    <row r="27">
      <c r="A27" s="29" t="n">
        <v>46684</v>
      </c>
      <c r="B27" s="30" t="inlineStr">
        <is>
          <t>So</t>
        </is>
      </c>
      <c r="C27" s="30" t="n"/>
      <c r="D27" s="31" t="n"/>
      <c r="E27" s="31" t="n"/>
      <c r="F27" s="31" t="n"/>
      <c r="G27" s="32">
        <f>IF(OR(UPPER(C27)="U",UPPER(C27)="K"),H27,IF(AND(ISNUMBER(D27),ISNUMBER(E27)),ROUND((MOD(E27-D27,1)-N(F27))*24,2),0))</f>
        <v/>
      </c>
      <c r="H27" s="32">
        <f>INDEX(Einstellungen!$B$7:$B$13,7)</f>
        <v/>
      </c>
      <c r="I27" s="32">
        <f>IF(OR(ISNUMBER(D27),C27&lt;&gt;""),G27-H27,0)</f>
        <v/>
      </c>
      <c r="J27" s="33" t="n"/>
      <c r="K27" s="34">
        <f>IF(AND(ISNUMBER(D27),ISNUMBER(E27)),IF((MOD(E27-D27,1)-N(F27))*24&gt;10,"über 10 Std.",IF(AND((MOD(E27-D27,1)-N(F27))*24&gt;9,N(F27)*1440&lt;45),"Pause unter 45 Min.",IF(AND((MOD(E27-D27,1)-N(F27))*24&gt;6,N(F27)*1440&lt;30),"Pause unter 30 Min.",""))),"")</f>
        <v/>
      </c>
    </row>
    <row r="28">
      <c r="A28" s="35" t="n">
        <v>46685</v>
      </c>
      <c r="B28" s="36" t="inlineStr">
        <is>
          <t>Mo</t>
        </is>
      </c>
      <c r="C28" s="5" t="n"/>
      <c r="D28" s="37" t="n"/>
      <c r="E28" s="37" t="n"/>
      <c r="F28" s="37" t="n"/>
      <c r="G28" s="38">
        <f>IF(OR(UPPER(C28)="U",UPPER(C28)="K"),H28,IF(AND(ISNUMBER(D28),ISNUMBER(E28)),ROUND((MOD(E28-D28,1)-N(F28))*24,2),0))</f>
        <v/>
      </c>
      <c r="H28" s="38">
        <f>INDEX(Einstellungen!$B$7:$B$13,1)</f>
        <v/>
      </c>
      <c r="I28" s="38">
        <f>IF(OR(ISNUMBER(D28),C28&lt;&gt;""),G28-H28,0)</f>
        <v/>
      </c>
      <c r="J28" s="12" t="n"/>
      <c r="K28" s="39">
        <f>IF(AND(ISNUMBER(D28),ISNUMBER(E28)),IF((MOD(E28-D28,1)-N(F28))*24&gt;10,"über 10 Std.",IF(AND((MOD(E28-D28,1)-N(F28))*24&gt;9,N(F28)*1440&lt;45),"Pause unter 45 Min.",IF(AND((MOD(E28-D28,1)-N(F28))*24&gt;6,N(F28)*1440&lt;30),"Pause unter 30 Min.",""))),"")</f>
        <v/>
      </c>
    </row>
    <row r="29">
      <c r="A29" s="35" t="n">
        <v>46686</v>
      </c>
      <c r="B29" s="36" t="inlineStr">
        <is>
          <t>Di</t>
        </is>
      </c>
      <c r="C29" s="5" t="n"/>
      <c r="D29" s="37" t="n"/>
      <c r="E29" s="37" t="n"/>
      <c r="F29" s="37" t="n"/>
      <c r="G29" s="38">
        <f>IF(OR(UPPER(C29)="U",UPPER(C29)="K"),H29,IF(AND(ISNUMBER(D29),ISNUMBER(E29)),ROUND((MOD(E29-D29,1)-N(F29))*24,2),0))</f>
        <v/>
      </c>
      <c r="H29" s="38">
        <f>INDEX(Einstellungen!$B$7:$B$13,2)</f>
        <v/>
      </c>
      <c r="I29" s="38">
        <f>IF(OR(ISNUMBER(D29),C29&lt;&gt;""),G29-H29,0)</f>
        <v/>
      </c>
      <c r="J29" s="12" t="n"/>
      <c r="K29" s="39">
        <f>IF(AND(ISNUMBER(D29),ISNUMBER(E29)),IF((MOD(E29-D29,1)-N(F29))*24&gt;10,"über 10 Std.",IF(AND((MOD(E29-D29,1)-N(F29))*24&gt;9,N(F29)*1440&lt;45),"Pause unter 45 Min.",IF(AND((MOD(E29-D29,1)-N(F29))*24&gt;6,N(F29)*1440&lt;30),"Pause unter 30 Min.",""))),"")</f>
        <v/>
      </c>
    </row>
    <row r="30">
      <c r="A30" s="35" t="n">
        <v>46687</v>
      </c>
      <c r="B30" s="36" t="inlineStr">
        <is>
          <t>Mi</t>
        </is>
      </c>
      <c r="C30" s="5" t="n"/>
      <c r="D30" s="37" t="n"/>
      <c r="E30" s="37" t="n"/>
      <c r="F30" s="37" t="n"/>
      <c r="G30" s="38">
        <f>IF(OR(UPPER(C30)="U",UPPER(C30)="K"),H30,IF(AND(ISNUMBER(D30),ISNUMBER(E30)),ROUND((MOD(E30-D30,1)-N(F30))*24,2),0))</f>
        <v/>
      </c>
      <c r="H30" s="38">
        <f>INDEX(Einstellungen!$B$7:$B$13,3)</f>
        <v/>
      </c>
      <c r="I30" s="38">
        <f>IF(OR(ISNUMBER(D30),C30&lt;&gt;""),G30-H30,0)</f>
        <v/>
      </c>
      <c r="J30" s="12" t="n"/>
      <c r="K30" s="39">
        <f>IF(AND(ISNUMBER(D30),ISNUMBER(E30)),IF((MOD(E30-D30,1)-N(F30))*24&gt;10,"über 10 Std.",IF(AND((MOD(E30-D30,1)-N(F30))*24&gt;9,N(F30)*1440&lt;45),"Pause unter 45 Min.",IF(AND((MOD(E30-D30,1)-N(F30))*24&gt;6,N(F30)*1440&lt;30),"Pause unter 30 Min.",""))),"")</f>
        <v/>
      </c>
    </row>
    <row r="31">
      <c r="A31" s="35" t="n">
        <v>46688</v>
      </c>
      <c r="B31" s="36" t="inlineStr">
        <is>
          <t>Do</t>
        </is>
      </c>
      <c r="C31" s="5" t="n"/>
      <c r="D31" s="37" t="n"/>
      <c r="E31" s="37" t="n"/>
      <c r="F31" s="37" t="n"/>
      <c r="G31" s="38">
        <f>IF(OR(UPPER(C31)="U",UPPER(C31)="K"),H31,IF(AND(ISNUMBER(D31),ISNUMBER(E31)),ROUND((MOD(E31-D31,1)-N(F31))*24,2),0))</f>
        <v/>
      </c>
      <c r="H31" s="38">
        <f>INDEX(Einstellungen!$B$7:$B$13,4)</f>
        <v/>
      </c>
      <c r="I31" s="38">
        <f>IF(OR(ISNUMBER(D31),C31&lt;&gt;""),G31-H31,0)</f>
        <v/>
      </c>
      <c r="J31" s="12" t="n"/>
      <c r="K31" s="39">
        <f>IF(AND(ISNUMBER(D31),ISNUMBER(E31)),IF((MOD(E31-D31,1)-N(F31))*24&gt;10,"über 10 Std.",IF(AND((MOD(E31-D31,1)-N(F31))*24&gt;9,N(F31)*1440&lt;45),"Pause unter 45 Min.",IF(AND((MOD(E31-D31,1)-N(F31))*24&gt;6,N(F31)*1440&lt;30),"Pause unter 30 Min.",""))),"")</f>
        <v/>
      </c>
    </row>
    <row r="32">
      <c r="A32" s="35" t="n">
        <v>46689</v>
      </c>
      <c r="B32" s="36" t="inlineStr">
        <is>
          <t>Fr</t>
        </is>
      </c>
      <c r="C32" s="5" t="n"/>
      <c r="D32" s="37" t="n"/>
      <c r="E32" s="37" t="n"/>
      <c r="F32" s="37" t="n"/>
      <c r="G32" s="38">
        <f>IF(OR(UPPER(C32)="U",UPPER(C32)="K"),H32,IF(AND(ISNUMBER(D32),ISNUMBER(E32)),ROUND((MOD(E32-D32,1)-N(F32))*24,2),0))</f>
        <v/>
      </c>
      <c r="H32" s="38">
        <f>INDEX(Einstellungen!$B$7:$B$13,5)</f>
        <v/>
      </c>
      <c r="I32" s="38">
        <f>IF(OR(ISNUMBER(D32),C32&lt;&gt;""),G32-H32,0)</f>
        <v/>
      </c>
      <c r="J32" s="12" t="n"/>
      <c r="K32" s="39">
        <f>IF(AND(ISNUMBER(D32),ISNUMBER(E32)),IF((MOD(E32-D32,1)-N(F32))*24&gt;10,"über 10 Std.",IF(AND((MOD(E32-D32,1)-N(F32))*24&gt;9,N(F32)*1440&lt;45),"Pause unter 45 Min.",IF(AND((MOD(E32-D32,1)-N(F32))*24&gt;6,N(F32)*1440&lt;30),"Pause unter 30 Min.",""))),"")</f>
        <v/>
      </c>
    </row>
    <row r="33">
      <c r="A33" s="29" t="n">
        <v>46690</v>
      </c>
      <c r="B33" s="30" t="inlineStr">
        <is>
          <t>Sa</t>
        </is>
      </c>
      <c r="C33" s="30" t="n"/>
      <c r="D33" s="31" t="n"/>
      <c r="E33" s="31" t="n"/>
      <c r="F33" s="31" t="n"/>
      <c r="G33" s="32">
        <f>IF(OR(UPPER(C33)="U",UPPER(C33)="K"),H33,IF(AND(ISNUMBER(D33),ISNUMBER(E33)),ROUND((MOD(E33-D33,1)-N(F33))*24,2),0))</f>
        <v/>
      </c>
      <c r="H33" s="32">
        <f>INDEX(Einstellungen!$B$7:$B$13,6)</f>
        <v/>
      </c>
      <c r="I33" s="32">
        <f>IF(OR(ISNUMBER(D33),C33&lt;&gt;""),G33-H33,0)</f>
        <v/>
      </c>
      <c r="J33" s="33" t="n"/>
      <c r="K33" s="34">
        <f>IF(AND(ISNUMBER(D33),ISNUMBER(E33)),IF((MOD(E33-D33,1)-N(F33))*24&gt;10,"über 10 Std.",IF(AND((MOD(E33-D33,1)-N(F33))*24&gt;9,N(F33)*1440&lt;45),"Pause unter 45 Min.",IF(AND((MOD(E33-D33,1)-N(F33))*24&gt;6,N(F33)*1440&lt;30),"Pause unter 30 Min.",""))),"")</f>
        <v/>
      </c>
    </row>
    <row r="34">
      <c r="A34" s="29" t="n">
        <v>46691</v>
      </c>
      <c r="B34" s="30" t="inlineStr">
        <is>
          <t>So</t>
        </is>
      </c>
      <c r="C34" s="30" t="n"/>
      <c r="D34" s="31" t="n"/>
      <c r="E34" s="31" t="n"/>
      <c r="F34" s="31" t="n"/>
      <c r="G34" s="32">
        <f>IF(OR(UPPER(C34)="U",UPPER(C34)="K"),H34,IF(AND(ISNUMBER(D34),ISNUMBER(E34)),ROUND((MOD(E34-D34,1)-N(F34))*24,2),0))</f>
        <v/>
      </c>
      <c r="H34" s="32">
        <f>INDEX(Einstellungen!$B$7:$B$13,7)</f>
        <v/>
      </c>
      <c r="I34" s="32">
        <f>IF(OR(ISNUMBER(D34),C34&lt;&gt;""),G34-H34,0)</f>
        <v/>
      </c>
      <c r="J34" s="33" t="n"/>
      <c r="K34" s="34">
        <f>IF(AND(ISNUMBER(D34),ISNUMBER(E34)),IF((MOD(E34-D34,1)-N(F34))*24&gt;10,"über 10 Std.",IF(AND((MOD(E34-D34,1)-N(F34))*24&gt;9,N(F34)*1440&lt;45),"Pause unter 45 Min.",IF(AND((MOD(E34-D34,1)-N(F34))*24&gt;6,N(F34)*1440&lt;30),"Pause unter 30 Min.",""))),"")</f>
        <v/>
      </c>
    </row>
    <row r="36">
      <c r="A36" s="4" t="inlineStr">
        <is>
          <t>Ist-Stunden</t>
        </is>
      </c>
      <c r="D36" s="17">
        <f>SUM(G4:G34)</f>
        <v/>
      </c>
    </row>
    <row r="37">
      <c r="A37" s="4" t="inlineStr">
        <is>
          <t>Soll (ganzer Monat)</t>
        </is>
      </c>
      <c r="D37" s="17">
        <f>SUM(H4:H34)</f>
        <v/>
      </c>
    </row>
    <row r="38">
      <c r="A38" s="4" t="inlineStr">
        <is>
          <t>Differenz (erfasste Tage)</t>
        </is>
      </c>
      <c r="D38" s="18">
        <f>SUM(I4:I34)</f>
        <v/>
      </c>
    </row>
    <row r="39">
      <c r="A39" s="4" t="inlineStr">
        <is>
          <t>Urlaubstage</t>
        </is>
      </c>
      <c r="D39" s="19">
        <f>COUNTIF(C4:C34,"U")</f>
        <v/>
      </c>
    </row>
    <row r="40">
      <c r="A40" s="4" t="inlineStr">
        <is>
          <t>Kranktage</t>
        </is>
      </c>
      <c r="D40" s="19">
        <f>COUNTIF(C4:C34,"K")</f>
        <v/>
      </c>
    </row>
  </sheetData>
  <conditionalFormatting sqref="I4:I34">
    <cfRule type="expression" priority="1" dxfId="0">
      <formula>I4&lt;0</formula>
    </cfRule>
  </conditionalFormatting>
  <dataValidations count="1">
    <dataValidation sqref="C4 C5 C6 C7 C8 C9 C10 C11 C12 C13 C14 C15 C16 C17 C18 C19 C20 C21 C22 C23 C24 C25 C26 C27 C28 C29 C30 C31 C32 C33 C34" showDropDown="0" showInputMessage="0" showErrorMessage="0" allowBlank="1" type="list">
      <formula1>"U,K,G"</formula1>
    </dataValidation>
  </dataValidations>
  <pageMargins left="0.75" right="0.75" top="1" bottom="1" header="0.5" footer="0.5"/>
  <pageSetup orientation="portrait" paperSize="9" fitToHeight="1" fitToWidth="1"/>
  <headerFooter>
    <oddHeader/>
    <oddFooter>&amp;CArbeitszeiterfassung 2027 · kniffwerk.de</oddFooter>
    <evenHeader/>
    <evenFooter/>
    <firstHeader/>
    <firstFooter/>
  </headerFooter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K39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5" customWidth="1" min="2" max="2"/>
    <col width="6" customWidth="1" min="3" max="3"/>
    <col width="9" customWidth="1" min="4" max="4"/>
    <col width="9" customWidth="1" min="5" max="5"/>
    <col width="9" customWidth="1" min="6" max="6"/>
    <col width="10" customWidth="1" min="7" max="7"/>
    <col width="10" customWidth="1" min="8" max="8"/>
    <col width="10" customWidth="1" min="9" max="9"/>
    <col width="30" customWidth="1" min="10" max="10"/>
    <col width="22" customWidth="1" min="11" max="11"/>
  </cols>
  <sheetData>
    <row r="1">
      <c r="A1" s="10" t="inlineStr">
        <is>
          <t>November 2027</t>
        </is>
      </c>
      <c r="D1" s="22">
        <f>Einstellungen!B4</f>
        <v/>
      </c>
    </row>
    <row r="3">
      <c r="A3" s="11" t="inlineStr">
        <is>
          <t>Datum</t>
        </is>
      </c>
      <c r="B3" s="11" t="inlineStr">
        <is>
          <t>Tag</t>
        </is>
      </c>
      <c r="C3" s="11" t="inlineStr">
        <is>
          <t>Art</t>
        </is>
      </c>
      <c r="D3" s="11" t="inlineStr">
        <is>
          <t>Beginn</t>
        </is>
      </c>
      <c r="E3" s="11" t="inlineStr">
        <is>
          <t>Ende</t>
        </is>
      </c>
      <c r="F3" s="11" t="inlineStr">
        <is>
          <t>Pause</t>
        </is>
      </c>
      <c r="G3" s="11" t="inlineStr">
        <is>
          <t>Ist (Std.)</t>
        </is>
      </c>
      <c r="H3" s="11" t="inlineStr">
        <is>
          <t>Soll (Std.)</t>
        </is>
      </c>
      <c r="I3" s="11" t="inlineStr">
        <is>
          <t>Differenz</t>
        </is>
      </c>
      <c r="J3" s="11" t="inlineStr">
        <is>
          <t>Bemerkung</t>
        </is>
      </c>
      <c r="K3" s="11" t="inlineStr">
        <is>
          <t>Prüfung</t>
        </is>
      </c>
    </row>
    <row r="4">
      <c r="A4" s="35" t="n">
        <v>46692</v>
      </c>
      <c r="B4" s="36" t="inlineStr">
        <is>
          <t>Mo</t>
        </is>
      </c>
      <c r="C4" s="5" t="n"/>
      <c r="D4" s="37" t="n"/>
      <c r="E4" s="37" t="n"/>
      <c r="F4" s="37" t="n"/>
      <c r="G4" s="38">
        <f>IF(OR(UPPER(C4)="U",UPPER(C4)="K"),H4,IF(AND(ISNUMBER(D4),ISNUMBER(E4)),ROUND((MOD(E4-D4,1)-N(F4))*24,2),0))</f>
        <v/>
      </c>
      <c r="H4" s="38">
        <f>INDEX(Einstellungen!$B$7:$B$13,1)</f>
        <v/>
      </c>
      <c r="I4" s="38">
        <f>IF(OR(ISNUMBER(D4),C4&lt;&gt;""),G4-H4,0)</f>
        <v/>
      </c>
      <c r="J4" s="12" t="n"/>
      <c r="K4" s="39">
        <f>IF(AND(ISNUMBER(D4),ISNUMBER(E4)),IF((MOD(E4-D4,1)-N(F4))*24&gt;10,"über 10 Std.",IF(AND((MOD(E4-D4,1)-N(F4))*24&gt;9,N(F4)*1440&lt;45),"Pause unter 45 Min.",IF(AND((MOD(E4-D4,1)-N(F4))*24&gt;6,N(F4)*1440&lt;30),"Pause unter 30 Min.",""))),"")</f>
        <v/>
      </c>
    </row>
    <row r="5">
      <c r="A5" s="35" t="n">
        <v>46693</v>
      </c>
      <c r="B5" s="36" t="inlineStr">
        <is>
          <t>Di</t>
        </is>
      </c>
      <c r="C5" s="5" t="n"/>
      <c r="D5" s="37" t="n"/>
      <c r="E5" s="37" t="n"/>
      <c r="F5" s="37" t="n"/>
      <c r="G5" s="38">
        <f>IF(OR(UPPER(C5)="U",UPPER(C5)="K"),H5,IF(AND(ISNUMBER(D5),ISNUMBER(E5)),ROUND((MOD(E5-D5,1)-N(F5))*24,2),0))</f>
        <v/>
      </c>
      <c r="H5" s="38">
        <f>INDEX(Einstellungen!$B$7:$B$13,2)</f>
        <v/>
      </c>
      <c r="I5" s="38">
        <f>IF(OR(ISNUMBER(D5),C5&lt;&gt;""),G5-H5,0)</f>
        <v/>
      </c>
      <c r="J5" s="12" t="n"/>
      <c r="K5" s="39">
        <f>IF(AND(ISNUMBER(D5),ISNUMBER(E5)),IF((MOD(E5-D5,1)-N(F5))*24&gt;10,"über 10 Std.",IF(AND((MOD(E5-D5,1)-N(F5))*24&gt;9,N(F5)*1440&lt;45),"Pause unter 45 Min.",IF(AND((MOD(E5-D5,1)-N(F5))*24&gt;6,N(F5)*1440&lt;30),"Pause unter 30 Min.",""))),"")</f>
        <v/>
      </c>
    </row>
    <row r="6">
      <c r="A6" s="35" t="n">
        <v>46694</v>
      </c>
      <c r="B6" s="36" t="inlineStr">
        <is>
          <t>Mi</t>
        </is>
      </c>
      <c r="C6" s="5" t="n"/>
      <c r="D6" s="37" t="n"/>
      <c r="E6" s="37" t="n"/>
      <c r="F6" s="37" t="n"/>
      <c r="G6" s="38">
        <f>IF(OR(UPPER(C6)="U",UPPER(C6)="K"),H6,IF(AND(ISNUMBER(D6),ISNUMBER(E6)),ROUND((MOD(E6-D6,1)-N(F6))*24,2),0))</f>
        <v/>
      </c>
      <c r="H6" s="38">
        <f>INDEX(Einstellungen!$B$7:$B$13,3)</f>
        <v/>
      </c>
      <c r="I6" s="38">
        <f>IF(OR(ISNUMBER(D6),C6&lt;&gt;""),G6-H6,0)</f>
        <v/>
      </c>
      <c r="J6" s="12" t="n"/>
      <c r="K6" s="39">
        <f>IF(AND(ISNUMBER(D6),ISNUMBER(E6)),IF((MOD(E6-D6,1)-N(F6))*24&gt;10,"über 10 Std.",IF(AND((MOD(E6-D6,1)-N(F6))*24&gt;9,N(F6)*1440&lt;45),"Pause unter 45 Min.",IF(AND((MOD(E6-D6,1)-N(F6))*24&gt;6,N(F6)*1440&lt;30),"Pause unter 30 Min.",""))),"")</f>
        <v/>
      </c>
    </row>
    <row r="7">
      <c r="A7" s="35" t="n">
        <v>46695</v>
      </c>
      <c r="B7" s="36" t="inlineStr">
        <is>
          <t>Do</t>
        </is>
      </c>
      <c r="C7" s="5" t="n"/>
      <c r="D7" s="37" t="n"/>
      <c r="E7" s="37" t="n"/>
      <c r="F7" s="37" t="n"/>
      <c r="G7" s="38">
        <f>IF(OR(UPPER(C7)="U",UPPER(C7)="K"),H7,IF(AND(ISNUMBER(D7),ISNUMBER(E7)),ROUND((MOD(E7-D7,1)-N(F7))*24,2),0))</f>
        <v/>
      </c>
      <c r="H7" s="38">
        <f>INDEX(Einstellungen!$B$7:$B$13,4)</f>
        <v/>
      </c>
      <c r="I7" s="38">
        <f>IF(OR(ISNUMBER(D7),C7&lt;&gt;""),G7-H7,0)</f>
        <v/>
      </c>
      <c r="J7" s="12" t="n"/>
      <c r="K7" s="39">
        <f>IF(AND(ISNUMBER(D7),ISNUMBER(E7)),IF((MOD(E7-D7,1)-N(F7))*24&gt;10,"über 10 Std.",IF(AND((MOD(E7-D7,1)-N(F7))*24&gt;9,N(F7)*1440&lt;45),"Pause unter 45 Min.",IF(AND((MOD(E7-D7,1)-N(F7))*24&gt;6,N(F7)*1440&lt;30),"Pause unter 30 Min.",""))),"")</f>
        <v/>
      </c>
    </row>
    <row r="8">
      <c r="A8" s="35" t="n">
        <v>46696</v>
      </c>
      <c r="B8" s="36" t="inlineStr">
        <is>
          <t>Fr</t>
        </is>
      </c>
      <c r="C8" s="5" t="n"/>
      <c r="D8" s="37" t="n"/>
      <c r="E8" s="37" t="n"/>
      <c r="F8" s="37" t="n"/>
      <c r="G8" s="38">
        <f>IF(OR(UPPER(C8)="U",UPPER(C8)="K"),H8,IF(AND(ISNUMBER(D8),ISNUMBER(E8)),ROUND((MOD(E8-D8,1)-N(F8))*24,2),0))</f>
        <v/>
      </c>
      <c r="H8" s="38">
        <f>INDEX(Einstellungen!$B$7:$B$13,5)</f>
        <v/>
      </c>
      <c r="I8" s="38">
        <f>IF(OR(ISNUMBER(D8),C8&lt;&gt;""),G8-H8,0)</f>
        <v/>
      </c>
      <c r="J8" s="12" t="n"/>
      <c r="K8" s="39">
        <f>IF(AND(ISNUMBER(D8),ISNUMBER(E8)),IF((MOD(E8-D8,1)-N(F8))*24&gt;10,"über 10 Std.",IF(AND((MOD(E8-D8,1)-N(F8))*24&gt;9,N(F8)*1440&lt;45),"Pause unter 45 Min.",IF(AND((MOD(E8-D8,1)-N(F8))*24&gt;6,N(F8)*1440&lt;30),"Pause unter 30 Min.",""))),"")</f>
        <v/>
      </c>
    </row>
    <row r="9">
      <c r="A9" s="29" t="n">
        <v>46697</v>
      </c>
      <c r="B9" s="30" t="inlineStr">
        <is>
          <t>Sa</t>
        </is>
      </c>
      <c r="C9" s="30" t="n"/>
      <c r="D9" s="31" t="n"/>
      <c r="E9" s="31" t="n"/>
      <c r="F9" s="31" t="n"/>
      <c r="G9" s="32">
        <f>IF(OR(UPPER(C9)="U",UPPER(C9)="K"),H9,IF(AND(ISNUMBER(D9),ISNUMBER(E9)),ROUND((MOD(E9-D9,1)-N(F9))*24,2),0))</f>
        <v/>
      </c>
      <c r="H9" s="32">
        <f>INDEX(Einstellungen!$B$7:$B$13,6)</f>
        <v/>
      </c>
      <c r="I9" s="32">
        <f>IF(OR(ISNUMBER(D9),C9&lt;&gt;""),G9-H9,0)</f>
        <v/>
      </c>
      <c r="J9" s="33" t="n"/>
      <c r="K9" s="34">
        <f>IF(AND(ISNUMBER(D9),ISNUMBER(E9)),IF((MOD(E9-D9,1)-N(F9))*24&gt;10,"über 10 Std.",IF(AND((MOD(E9-D9,1)-N(F9))*24&gt;9,N(F9)*1440&lt;45),"Pause unter 45 Min.",IF(AND((MOD(E9-D9,1)-N(F9))*24&gt;6,N(F9)*1440&lt;30),"Pause unter 30 Min.",""))),"")</f>
        <v/>
      </c>
    </row>
    <row r="10">
      <c r="A10" s="29" t="n">
        <v>46698</v>
      </c>
      <c r="B10" s="30" t="inlineStr">
        <is>
          <t>So</t>
        </is>
      </c>
      <c r="C10" s="30" t="n"/>
      <c r="D10" s="31" t="n"/>
      <c r="E10" s="31" t="n"/>
      <c r="F10" s="31" t="n"/>
      <c r="G10" s="32">
        <f>IF(OR(UPPER(C10)="U",UPPER(C10)="K"),H10,IF(AND(ISNUMBER(D10),ISNUMBER(E10)),ROUND((MOD(E10-D10,1)-N(F10))*24,2),0))</f>
        <v/>
      </c>
      <c r="H10" s="32">
        <f>INDEX(Einstellungen!$B$7:$B$13,7)</f>
        <v/>
      </c>
      <c r="I10" s="32">
        <f>IF(OR(ISNUMBER(D10),C10&lt;&gt;""),G10-H10,0)</f>
        <v/>
      </c>
      <c r="J10" s="33" t="n"/>
      <c r="K10" s="34">
        <f>IF(AND(ISNUMBER(D10),ISNUMBER(E10)),IF((MOD(E10-D10,1)-N(F10))*24&gt;10,"über 10 Std.",IF(AND((MOD(E10-D10,1)-N(F10))*24&gt;9,N(F10)*1440&lt;45),"Pause unter 45 Min.",IF(AND((MOD(E10-D10,1)-N(F10))*24&gt;6,N(F10)*1440&lt;30),"Pause unter 30 Min.",""))),"")</f>
        <v/>
      </c>
    </row>
    <row r="11">
      <c r="A11" s="35" t="n">
        <v>46699</v>
      </c>
      <c r="B11" s="36" t="inlineStr">
        <is>
          <t>Mo</t>
        </is>
      </c>
      <c r="C11" s="5" t="n"/>
      <c r="D11" s="37" t="n"/>
      <c r="E11" s="37" t="n"/>
      <c r="F11" s="37" t="n"/>
      <c r="G11" s="38">
        <f>IF(OR(UPPER(C11)="U",UPPER(C11)="K"),H11,IF(AND(ISNUMBER(D11),ISNUMBER(E11)),ROUND((MOD(E11-D11,1)-N(F11))*24,2),0))</f>
        <v/>
      </c>
      <c r="H11" s="38">
        <f>INDEX(Einstellungen!$B$7:$B$13,1)</f>
        <v/>
      </c>
      <c r="I11" s="38">
        <f>IF(OR(ISNUMBER(D11),C11&lt;&gt;""),G11-H11,0)</f>
        <v/>
      </c>
      <c r="J11" s="12" t="n"/>
      <c r="K11" s="39">
        <f>IF(AND(ISNUMBER(D11),ISNUMBER(E11)),IF((MOD(E11-D11,1)-N(F11))*24&gt;10,"über 10 Std.",IF(AND((MOD(E11-D11,1)-N(F11))*24&gt;9,N(F11)*1440&lt;45),"Pause unter 45 Min.",IF(AND((MOD(E11-D11,1)-N(F11))*24&gt;6,N(F11)*1440&lt;30),"Pause unter 30 Min.",""))),"")</f>
        <v/>
      </c>
    </row>
    <row r="12">
      <c r="A12" s="35" t="n">
        <v>46700</v>
      </c>
      <c r="B12" s="36" t="inlineStr">
        <is>
          <t>Di</t>
        </is>
      </c>
      <c r="C12" s="5" t="n"/>
      <c r="D12" s="37" t="n"/>
      <c r="E12" s="37" t="n"/>
      <c r="F12" s="37" t="n"/>
      <c r="G12" s="38">
        <f>IF(OR(UPPER(C12)="U",UPPER(C12)="K"),H12,IF(AND(ISNUMBER(D12),ISNUMBER(E12)),ROUND((MOD(E12-D12,1)-N(F12))*24,2),0))</f>
        <v/>
      </c>
      <c r="H12" s="38">
        <f>INDEX(Einstellungen!$B$7:$B$13,2)</f>
        <v/>
      </c>
      <c r="I12" s="38">
        <f>IF(OR(ISNUMBER(D12),C12&lt;&gt;""),G12-H12,0)</f>
        <v/>
      </c>
      <c r="J12" s="12" t="n"/>
      <c r="K12" s="39">
        <f>IF(AND(ISNUMBER(D12),ISNUMBER(E12)),IF((MOD(E12-D12,1)-N(F12))*24&gt;10,"über 10 Std.",IF(AND((MOD(E12-D12,1)-N(F12))*24&gt;9,N(F12)*1440&lt;45),"Pause unter 45 Min.",IF(AND((MOD(E12-D12,1)-N(F12))*24&gt;6,N(F12)*1440&lt;30),"Pause unter 30 Min.",""))),"")</f>
        <v/>
      </c>
    </row>
    <row r="13">
      <c r="A13" s="35" t="n">
        <v>46701</v>
      </c>
      <c r="B13" s="36" t="inlineStr">
        <is>
          <t>Mi</t>
        </is>
      </c>
      <c r="C13" s="5" t="n"/>
      <c r="D13" s="37" t="n"/>
      <c r="E13" s="37" t="n"/>
      <c r="F13" s="37" t="n"/>
      <c r="G13" s="38">
        <f>IF(OR(UPPER(C13)="U",UPPER(C13)="K"),H13,IF(AND(ISNUMBER(D13),ISNUMBER(E13)),ROUND((MOD(E13-D13,1)-N(F13))*24,2),0))</f>
        <v/>
      </c>
      <c r="H13" s="38">
        <f>INDEX(Einstellungen!$B$7:$B$13,3)</f>
        <v/>
      </c>
      <c r="I13" s="38">
        <f>IF(OR(ISNUMBER(D13),C13&lt;&gt;""),G13-H13,0)</f>
        <v/>
      </c>
      <c r="J13" s="12" t="n"/>
      <c r="K13" s="39">
        <f>IF(AND(ISNUMBER(D13),ISNUMBER(E13)),IF((MOD(E13-D13,1)-N(F13))*24&gt;10,"über 10 Std.",IF(AND((MOD(E13-D13,1)-N(F13))*24&gt;9,N(F13)*1440&lt;45),"Pause unter 45 Min.",IF(AND((MOD(E13-D13,1)-N(F13))*24&gt;6,N(F13)*1440&lt;30),"Pause unter 30 Min.",""))),"")</f>
        <v/>
      </c>
    </row>
    <row r="14">
      <c r="A14" s="35" t="n">
        <v>46702</v>
      </c>
      <c r="B14" s="36" t="inlineStr">
        <is>
          <t>Do</t>
        </is>
      </c>
      <c r="C14" s="5" t="n"/>
      <c r="D14" s="37" t="n"/>
      <c r="E14" s="37" t="n"/>
      <c r="F14" s="37" t="n"/>
      <c r="G14" s="38">
        <f>IF(OR(UPPER(C14)="U",UPPER(C14)="K"),H14,IF(AND(ISNUMBER(D14),ISNUMBER(E14)),ROUND((MOD(E14-D14,1)-N(F14))*24,2),0))</f>
        <v/>
      </c>
      <c r="H14" s="38">
        <f>INDEX(Einstellungen!$B$7:$B$13,4)</f>
        <v/>
      </c>
      <c r="I14" s="38">
        <f>IF(OR(ISNUMBER(D14),C14&lt;&gt;""),G14-H14,0)</f>
        <v/>
      </c>
      <c r="J14" s="12" t="n"/>
      <c r="K14" s="39">
        <f>IF(AND(ISNUMBER(D14),ISNUMBER(E14)),IF((MOD(E14-D14,1)-N(F14))*24&gt;10,"über 10 Std.",IF(AND((MOD(E14-D14,1)-N(F14))*24&gt;9,N(F14)*1440&lt;45),"Pause unter 45 Min.",IF(AND((MOD(E14-D14,1)-N(F14))*24&gt;6,N(F14)*1440&lt;30),"Pause unter 30 Min.",""))),"")</f>
        <v/>
      </c>
    </row>
    <row r="15">
      <c r="A15" s="35" t="n">
        <v>46703</v>
      </c>
      <c r="B15" s="36" t="inlineStr">
        <is>
          <t>Fr</t>
        </is>
      </c>
      <c r="C15" s="5" t="n"/>
      <c r="D15" s="37" t="n"/>
      <c r="E15" s="37" t="n"/>
      <c r="F15" s="37" t="n"/>
      <c r="G15" s="38">
        <f>IF(OR(UPPER(C15)="U",UPPER(C15)="K"),H15,IF(AND(ISNUMBER(D15),ISNUMBER(E15)),ROUND((MOD(E15-D15,1)-N(F15))*24,2),0))</f>
        <v/>
      </c>
      <c r="H15" s="38">
        <f>INDEX(Einstellungen!$B$7:$B$13,5)</f>
        <v/>
      </c>
      <c r="I15" s="38">
        <f>IF(OR(ISNUMBER(D15),C15&lt;&gt;""),G15-H15,0)</f>
        <v/>
      </c>
      <c r="J15" s="12" t="n"/>
      <c r="K15" s="39">
        <f>IF(AND(ISNUMBER(D15),ISNUMBER(E15)),IF((MOD(E15-D15,1)-N(F15))*24&gt;10,"über 10 Std.",IF(AND((MOD(E15-D15,1)-N(F15))*24&gt;9,N(F15)*1440&lt;45),"Pause unter 45 Min.",IF(AND((MOD(E15-D15,1)-N(F15))*24&gt;6,N(F15)*1440&lt;30),"Pause unter 30 Min.",""))),"")</f>
        <v/>
      </c>
    </row>
    <row r="16">
      <c r="A16" s="29" t="n">
        <v>46704</v>
      </c>
      <c r="B16" s="30" t="inlineStr">
        <is>
          <t>Sa</t>
        </is>
      </c>
      <c r="C16" s="30" t="n"/>
      <c r="D16" s="31" t="n"/>
      <c r="E16" s="31" t="n"/>
      <c r="F16" s="31" t="n"/>
      <c r="G16" s="32">
        <f>IF(OR(UPPER(C16)="U",UPPER(C16)="K"),H16,IF(AND(ISNUMBER(D16),ISNUMBER(E16)),ROUND((MOD(E16-D16,1)-N(F16))*24,2),0))</f>
        <v/>
      </c>
      <c r="H16" s="32">
        <f>INDEX(Einstellungen!$B$7:$B$13,6)</f>
        <v/>
      </c>
      <c r="I16" s="32">
        <f>IF(OR(ISNUMBER(D16),C16&lt;&gt;""),G16-H16,0)</f>
        <v/>
      </c>
      <c r="J16" s="33" t="n"/>
      <c r="K16" s="34">
        <f>IF(AND(ISNUMBER(D16),ISNUMBER(E16)),IF((MOD(E16-D16,1)-N(F16))*24&gt;10,"über 10 Std.",IF(AND((MOD(E16-D16,1)-N(F16))*24&gt;9,N(F16)*1440&lt;45),"Pause unter 45 Min.",IF(AND((MOD(E16-D16,1)-N(F16))*24&gt;6,N(F16)*1440&lt;30),"Pause unter 30 Min.",""))),"")</f>
        <v/>
      </c>
    </row>
    <row r="17">
      <c r="A17" s="29" t="n">
        <v>46705</v>
      </c>
      <c r="B17" s="30" t="inlineStr">
        <is>
          <t>So</t>
        </is>
      </c>
      <c r="C17" s="30" t="n"/>
      <c r="D17" s="31" t="n"/>
      <c r="E17" s="31" t="n"/>
      <c r="F17" s="31" t="n"/>
      <c r="G17" s="32">
        <f>IF(OR(UPPER(C17)="U",UPPER(C17)="K"),H17,IF(AND(ISNUMBER(D17),ISNUMBER(E17)),ROUND((MOD(E17-D17,1)-N(F17))*24,2),0))</f>
        <v/>
      </c>
      <c r="H17" s="32">
        <f>INDEX(Einstellungen!$B$7:$B$13,7)</f>
        <v/>
      </c>
      <c r="I17" s="32">
        <f>IF(OR(ISNUMBER(D17),C17&lt;&gt;""),G17-H17,0)</f>
        <v/>
      </c>
      <c r="J17" s="33" t="n"/>
      <c r="K17" s="34">
        <f>IF(AND(ISNUMBER(D17),ISNUMBER(E17)),IF((MOD(E17-D17,1)-N(F17))*24&gt;10,"über 10 Std.",IF(AND((MOD(E17-D17,1)-N(F17))*24&gt;9,N(F17)*1440&lt;45),"Pause unter 45 Min.",IF(AND((MOD(E17-D17,1)-N(F17))*24&gt;6,N(F17)*1440&lt;30),"Pause unter 30 Min.",""))),"")</f>
        <v/>
      </c>
    </row>
    <row r="18">
      <c r="A18" s="35" t="n">
        <v>46706</v>
      </c>
      <c r="B18" s="36" t="inlineStr">
        <is>
          <t>Mo</t>
        </is>
      </c>
      <c r="C18" s="5" t="n"/>
      <c r="D18" s="37" t="n"/>
      <c r="E18" s="37" t="n"/>
      <c r="F18" s="37" t="n"/>
      <c r="G18" s="38">
        <f>IF(OR(UPPER(C18)="U",UPPER(C18)="K"),H18,IF(AND(ISNUMBER(D18),ISNUMBER(E18)),ROUND((MOD(E18-D18,1)-N(F18))*24,2),0))</f>
        <v/>
      </c>
      <c r="H18" s="38">
        <f>INDEX(Einstellungen!$B$7:$B$13,1)</f>
        <v/>
      </c>
      <c r="I18" s="38">
        <f>IF(OR(ISNUMBER(D18),C18&lt;&gt;""),G18-H18,0)</f>
        <v/>
      </c>
      <c r="J18" s="12" t="n"/>
      <c r="K18" s="39">
        <f>IF(AND(ISNUMBER(D18),ISNUMBER(E18)),IF((MOD(E18-D18,1)-N(F18))*24&gt;10,"über 10 Std.",IF(AND((MOD(E18-D18,1)-N(F18))*24&gt;9,N(F18)*1440&lt;45),"Pause unter 45 Min.",IF(AND((MOD(E18-D18,1)-N(F18))*24&gt;6,N(F18)*1440&lt;30),"Pause unter 30 Min.",""))),"")</f>
        <v/>
      </c>
    </row>
    <row r="19">
      <c r="A19" s="35" t="n">
        <v>46707</v>
      </c>
      <c r="B19" s="36" t="inlineStr">
        <is>
          <t>Di</t>
        </is>
      </c>
      <c r="C19" s="5" t="n"/>
      <c r="D19" s="37" t="n"/>
      <c r="E19" s="37" t="n"/>
      <c r="F19" s="37" t="n"/>
      <c r="G19" s="38">
        <f>IF(OR(UPPER(C19)="U",UPPER(C19)="K"),H19,IF(AND(ISNUMBER(D19),ISNUMBER(E19)),ROUND((MOD(E19-D19,1)-N(F19))*24,2),0))</f>
        <v/>
      </c>
      <c r="H19" s="38">
        <f>INDEX(Einstellungen!$B$7:$B$13,2)</f>
        <v/>
      </c>
      <c r="I19" s="38">
        <f>IF(OR(ISNUMBER(D19),C19&lt;&gt;""),G19-H19,0)</f>
        <v/>
      </c>
      <c r="J19" s="12" t="n"/>
      <c r="K19" s="39">
        <f>IF(AND(ISNUMBER(D19),ISNUMBER(E19)),IF((MOD(E19-D19,1)-N(F19))*24&gt;10,"über 10 Std.",IF(AND((MOD(E19-D19,1)-N(F19))*24&gt;9,N(F19)*1440&lt;45),"Pause unter 45 Min.",IF(AND((MOD(E19-D19,1)-N(F19))*24&gt;6,N(F19)*1440&lt;30),"Pause unter 30 Min.",""))),"")</f>
        <v/>
      </c>
    </row>
    <row r="20">
      <c r="A20" s="35" t="n">
        <v>46708</v>
      </c>
      <c r="B20" s="36" t="inlineStr">
        <is>
          <t>Mi</t>
        </is>
      </c>
      <c r="C20" s="5" t="n"/>
      <c r="D20" s="37" t="n"/>
      <c r="E20" s="37" t="n"/>
      <c r="F20" s="37" t="n"/>
      <c r="G20" s="38">
        <f>IF(OR(UPPER(C20)="U",UPPER(C20)="K"),H20,IF(AND(ISNUMBER(D20),ISNUMBER(E20)),ROUND((MOD(E20-D20,1)-N(F20))*24,2),0))</f>
        <v/>
      </c>
      <c r="H20" s="38">
        <f>INDEX(Einstellungen!$B$7:$B$13,3)</f>
        <v/>
      </c>
      <c r="I20" s="38">
        <f>IF(OR(ISNUMBER(D20),C20&lt;&gt;""),G20-H20,0)</f>
        <v/>
      </c>
      <c r="J20" s="12" t="n"/>
      <c r="K20" s="39">
        <f>IF(AND(ISNUMBER(D20),ISNUMBER(E20)),IF((MOD(E20-D20,1)-N(F20))*24&gt;10,"über 10 Std.",IF(AND((MOD(E20-D20,1)-N(F20))*24&gt;9,N(F20)*1440&lt;45),"Pause unter 45 Min.",IF(AND((MOD(E20-D20,1)-N(F20))*24&gt;6,N(F20)*1440&lt;30),"Pause unter 30 Min.",""))),"")</f>
        <v/>
      </c>
    </row>
    <row r="21">
      <c r="A21" s="35" t="n">
        <v>46709</v>
      </c>
      <c r="B21" s="36" t="inlineStr">
        <is>
          <t>Do</t>
        </is>
      </c>
      <c r="C21" s="5" t="n"/>
      <c r="D21" s="37" t="n"/>
      <c r="E21" s="37" t="n"/>
      <c r="F21" s="37" t="n"/>
      <c r="G21" s="38">
        <f>IF(OR(UPPER(C21)="U",UPPER(C21)="K"),H21,IF(AND(ISNUMBER(D21),ISNUMBER(E21)),ROUND((MOD(E21-D21,1)-N(F21))*24,2),0))</f>
        <v/>
      </c>
      <c r="H21" s="38">
        <f>INDEX(Einstellungen!$B$7:$B$13,4)</f>
        <v/>
      </c>
      <c r="I21" s="38">
        <f>IF(OR(ISNUMBER(D21),C21&lt;&gt;""),G21-H21,0)</f>
        <v/>
      </c>
      <c r="J21" s="12" t="n"/>
      <c r="K21" s="39">
        <f>IF(AND(ISNUMBER(D21),ISNUMBER(E21)),IF((MOD(E21-D21,1)-N(F21))*24&gt;10,"über 10 Std.",IF(AND((MOD(E21-D21,1)-N(F21))*24&gt;9,N(F21)*1440&lt;45),"Pause unter 45 Min.",IF(AND((MOD(E21-D21,1)-N(F21))*24&gt;6,N(F21)*1440&lt;30),"Pause unter 30 Min.",""))),"")</f>
        <v/>
      </c>
    </row>
    <row r="22">
      <c r="A22" s="35" t="n">
        <v>46710</v>
      </c>
      <c r="B22" s="36" t="inlineStr">
        <is>
          <t>Fr</t>
        </is>
      </c>
      <c r="C22" s="5" t="n"/>
      <c r="D22" s="37" t="n"/>
      <c r="E22" s="37" t="n"/>
      <c r="F22" s="37" t="n"/>
      <c r="G22" s="38">
        <f>IF(OR(UPPER(C22)="U",UPPER(C22)="K"),H22,IF(AND(ISNUMBER(D22),ISNUMBER(E22)),ROUND((MOD(E22-D22,1)-N(F22))*24,2),0))</f>
        <v/>
      </c>
      <c r="H22" s="38">
        <f>INDEX(Einstellungen!$B$7:$B$13,5)</f>
        <v/>
      </c>
      <c r="I22" s="38">
        <f>IF(OR(ISNUMBER(D22),C22&lt;&gt;""),G22-H22,0)</f>
        <v/>
      </c>
      <c r="J22" s="12" t="n"/>
      <c r="K22" s="39">
        <f>IF(AND(ISNUMBER(D22),ISNUMBER(E22)),IF((MOD(E22-D22,1)-N(F22))*24&gt;10,"über 10 Std.",IF(AND((MOD(E22-D22,1)-N(F22))*24&gt;9,N(F22)*1440&lt;45),"Pause unter 45 Min.",IF(AND((MOD(E22-D22,1)-N(F22))*24&gt;6,N(F22)*1440&lt;30),"Pause unter 30 Min.",""))),"")</f>
        <v/>
      </c>
    </row>
    <row r="23">
      <c r="A23" s="29" t="n">
        <v>46711</v>
      </c>
      <c r="B23" s="30" t="inlineStr">
        <is>
          <t>Sa</t>
        </is>
      </c>
      <c r="C23" s="30" t="n"/>
      <c r="D23" s="31" t="n"/>
      <c r="E23" s="31" t="n"/>
      <c r="F23" s="31" t="n"/>
      <c r="G23" s="32">
        <f>IF(OR(UPPER(C23)="U",UPPER(C23)="K"),H23,IF(AND(ISNUMBER(D23),ISNUMBER(E23)),ROUND((MOD(E23-D23,1)-N(F23))*24,2),0))</f>
        <v/>
      </c>
      <c r="H23" s="32">
        <f>INDEX(Einstellungen!$B$7:$B$13,6)</f>
        <v/>
      </c>
      <c r="I23" s="32">
        <f>IF(OR(ISNUMBER(D23),C23&lt;&gt;""),G23-H23,0)</f>
        <v/>
      </c>
      <c r="J23" s="33" t="n"/>
      <c r="K23" s="34">
        <f>IF(AND(ISNUMBER(D23),ISNUMBER(E23)),IF((MOD(E23-D23,1)-N(F23))*24&gt;10,"über 10 Std.",IF(AND((MOD(E23-D23,1)-N(F23))*24&gt;9,N(F23)*1440&lt;45),"Pause unter 45 Min.",IF(AND((MOD(E23-D23,1)-N(F23))*24&gt;6,N(F23)*1440&lt;30),"Pause unter 30 Min.",""))),"")</f>
        <v/>
      </c>
    </row>
    <row r="24">
      <c r="A24" s="29" t="n">
        <v>46712</v>
      </c>
      <c r="B24" s="30" t="inlineStr">
        <is>
          <t>So</t>
        </is>
      </c>
      <c r="C24" s="30" t="n"/>
      <c r="D24" s="31" t="n"/>
      <c r="E24" s="31" t="n"/>
      <c r="F24" s="31" t="n"/>
      <c r="G24" s="32">
        <f>IF(OR(UPPER(C24)="U",UPPER(C24)="K"),H24,IF(AND(ISNUMBER(D24),ISNUMBER(E24)),ROUND((MOD(E24-D24,1)-N(F24))*24,2),0))</f>
        <v/>
      </c>
      <c r="H24" s="32">
        <f>INDEX(Einstellungen!$B$7:$B$13,7)</f>
        <v/>
      </c>
      <c r="I24" s="32">
        <f>IF(OR(ISNUMBER(D24),C24&lt;&gt;""),G24-H24,0)</f>
        <v/>
      </c>
      <c r="J24" s="33" t="n"/>
      <c r="K24" s="34">
        <f>IF(AND(ISNUMBER(D24),ISNUMBER(E24)),IF((MOD(E24-D24,1)-N(F24))*24&gt;10,"über 10 Std.",IF(AND((MOD(E24-D24,1)-N(F24))*24&gt;9,N(F24)*1440&lt;45),"Pause unter 45 Min.",IF(AND((MOD(E24-D24,1)-N(F24))*24&gt;6,N(F24)*1440&lt;30),"Pause unter 30 Min.",""))),"")</f>
        <v/>
      </c>
    </row>
    <row r="25">
      <c r="A25" s="35" t="n">
        <v>46713</v>
      </c>
      <c r="B25" s="36" t="inlineStr">
        <is>
          <t>Mo</t>
        </is>
      </c>
      <c r="C25" s="5" t="n"/>
      <c r="D25" s="37" t="n"/>
      <c r="E25" s="37" t="n"/>
      <c r="F25" s="37" t="n"/>
      <c r="G25" s="38">
        <f>IF(OR(UPPER(C25)="U",UPPER(C25)="K"),H25,IF(AND(ISNUMBER(D25),ISNUMBER(E25)),ROUND((MOD(E25-D25,1)-N(F25))*24,2),0))</f>
        <v/>
      </c>
      <c r="H25" s="38">
        <f>INDEX(Einstellungen!$B$7:$B$13,1)</f>
        <v/>
      </c>
      <c r="I25" s="38">
        <f>IF(OR(ISNUMBER(D25),C25&lt;&gt;""),G25-H25,0)</f>
        <v/>
      </c>
      <c r="J25" s="12" t="n"/>
      <c r="K25" s="39">
        <f>IF(AND(ISNUMBER(D25),ISNUMBER(E25)),IF((MOD(E25-D25,1)-N(F25))*24&gt;10,"über 10 Std.",IF(AND((MOD(E25-D25,1)-N(F25))*24&gt;9,N(F25)*1440&lt;45),"Pause unter 45 Min.",IF(AND((MOD(E25-D25,1)-N(F25))*24&gt;6,N(F25)*1440&lt;30),"Pause unter 30 Min.",""))),"")</f>
        <v/>
      </c>
    </row>
    <row r="26">
      <c r="A26" s="35" t="n">
        <v>46714</v>
      </c>
      <c r="B26" s="36" t="inlineStr">
        <is>
          <t>Di</t>
        </is>
      </c>
      <c r="C26" s="5" t="n"/>
      <c r="D26" s="37" t="n"/>
      <c r="E26" s="37" t="n"/>
      <c r="F26" s="37" t="n"/>
      <c r="G26" s="38">
        <f>IF(OR(UPPER(C26)="U",UPPER(C26)="K"),H26,IF(AND(ISNUMBER(D26),ISNUMBER(E26)),ROUND((MOD(E26-D26,1)-N(F26))*24,2),0))</f>
        <v/>
      </c>
      <c r="H26" s="38">
        <f>INDEX(Einstellungen!$B$7:$B$13,2)</f>
        <v/>
      </c>
      <c r="I26" s="38">
        <f>IF(OR(ISNUMBER(D26),C26&lt;&gt;""),G26-H26,0)</f>
        <v/>
      </c>
      <c r="J26" s="12" t="n"/>
      <c r="K26" s="39">
        <f>IF(AND(ISNUMBER(D26),ISNUMBER(E26)),IF((MOD(E26-D26,1)-N(F26))*24&gt;10,"über 10 Std.",IF(AND((MOD(E26-D26,1)-N(F26))*24&gt;9,N(F26)*1440&lt;45),"Pause unter 45 Min.",IF(AND((MOD(E26-D26,1)-N(F26))*24&gt;6,N(F26)*1440&lt;30),"Pause unter 30 Min.",""))),"")</f>
        <v/>
      </c>
    </row>
    <row r="27">
      <c r="A27" s="35" t="n">
        <v>46715</v>
      </c>
      <c r="B27" s="36" t="inlineStr">
        <is>
          <t>Mi</t>
        </is>
      </c>
      <c r="C27" s="5" t="n"/>
      <c r="D27" s="37" t="n"/>
      <c r="E27" s="37" t="n"/>
      <c r="F27" s="37" t="n"/>
      <c r="G27" s="38">
        <f>IF(OR(UPPER(C27)="U",UPPER(C27)="K"),H27,IF(AND(ISNUMBER(D27),ISNUMBER(E27)),ROUND((MOD(E27-D27,1)-N(F27))*24,2),0))</f>
        <v/>
      </c>
      <c r="H27" s="38">
        <f>INDEX(Einstellungen!$B$7:$B$13,3)</f>
        <v/>
      </c>
      <c r="I27" s="38">
        <f>IF(OR(ISNUMBER(D27),C27&lt;&gt;""),G27-H27,0)</f>
        <v/>
      </c>
      <c r="J27" s="12" t="n"/>
      <c r="K27" s="39">
        <f>IF(AND(ISNUMBER(D27),ISNUMBER(E27)),IF((MOD(E27-D27,1)-N(F27))*24&gt;10,"über 10 Std.",IF(AND((MOD(E27-D27,1)-N(F27))*24&gt;9,N(F27)*1440&lt;45),"Pause unter 45 Min.",IF(AND((MOD(E27-D27,1)-N(F27))*24&gt;6,N(F27)*1440&lt;30),"Pause unter 30 Min.",""))),"")</f>
        <v/>
      </c>
    </row>
    <row r="28">
      <c r="A28" s="35" t="n">
        <v>46716</v>
      </c>
      <c r="B28" s="36" t="inlineStr">
        <is>
          <t>Do</t>
        </is>
      </c>
      <c r="C28" s="5" t="n"/>
      <c r="D28" s="37" t="n"/>
      <c r="E28" s="37" t="n"/>
      <c r="F28" s="37" t="n"/>
      <c r="G28" s="38">
        <f>IF(OR(UPPER(C28)="U",UPPER(C28)="K"),H28,IF(AND(ISNUMBER(D28),ISNUMBER(E28)),ROUND((MOD(E28-D28,1)-N(F28))*24,2),0))</f>
        <v/>
      </c>
      <c r="H28" s="38">
        <f>INDEX(Einstellungen!$B$7:$B$13,4)</f>
        <v/>
      </c>
      <c r="I28" s="38">
        <f>IF(OR(ISNUMBER(D28),C28&lt;&gt;""),G28-H28,0)</f>
        <v/>
      </c>
      <c r="J28" s="12" t="n"/>
      <c r="K28" s="39">
        <f>IF(AND(ISNUMBER(D28),ISNUMBER(E28)),IF((MOD(E28-D28,1)-N(F28))*24&gt;10,"über 10 Std.",IF(AND((MOD(E28-D28,1)-N(F28))*24&gt;9,N(F28)*1440&lt;45),"Pause unter 45 Min.",IF(AND((MOD(E28-D28,1)-N(F28))*24&gt;6,N(F28)*1440&lt;30),"Pause unter 30 Min.",""))),"")</f>
        <v/>
      </c>
    </row>
    <row r="29">
      <c r="A29" s="35" t="n">
        <v>46717</v>
      </c>
      <c r="B29" s="36" t="inlineStr">
        <is>
          <t>Fr</t>
        </is>
      </c>
      <c r="C29" s="5" t="n"/>
      <c r="D29" s="37" t="n"/>
      <c r="E29" s="37" t="n"/>
      <c r="F29" s="37" t="n"/>
      <c r="G29" s="38">
        <f>IF(OR(UPPER(C29)="U",UPPER(C29)="K"),H29,IF(AND(ISNUMBER(D29),ISNUMBER(E29)),ROUND((MOD(E29-D29,1)-N(F29))*24,2),0))</f>
        <v/>
      </c>
      <c r="H29" s="38">
        <f>INDEX(Einstellungen!$B$7:$B$13,5)</f>
        <v/>
      </c>
      <c r="I29" s="38">
        <f>IF(OR(ISNUMBER(D29),C29&lt;&gt;""),G29-H29,0)</f>
        <v/>
      </c>
      <c r="J29" s="12" t="n"/>
      <c r="K29" s="39">
        <f>IF(AND(ISNUMBER(D29),ISNUMBER(E29)),IF((MOD(E29-D29,1)-N(F29))*24&gt;10,"über 10 Std.",IF(AND((MOD(E29-D29,1)-N(F29))*24&gt;9,N(F29)*1440&lt;45),"Pause unter 45 Min.",IF(AND((MOD(E29-D29,1)-N(F29))*24&gt;6,N(F29)*1440&lt;30),"Pause unter 30 Min.",""))),"")</f>
        <v/>
      </c>
    </row>
    <row r="30">
      <c r="A30" s="29" t="n">
        <v>46718</v>
      </c>
      <c r="B30" s="30" t="inlineStr">
        <is>
          <t>Sa</t>
        </is>
      </c>
      <c r="C30" s="30" t="n"/>
      <c r="D30" s="31" t="n"/>
      <c r="E30" s="31" t="n"/>
      <c r="F30" s="31" t="n"/>
      <c r="G30" s="32">
        <f>IF(OR(UPPER(C30)="U",UPPER(C30)="K"),H30,IF(AND(ISNUMBER(D30),ISNUMBER(E30)),ROUND((MOD(E30-D30,1)-N(F30))*24,2),0))</f>
        <v/>
      </c>
      <c r="H30" s="32">
        <f>INDEX(Einstellungen!$B$7:$B$13,6)</f>
        <v/>
      </c>
      <c r="I30" s="32">
        <f>IF(OR(ISNUMBER(D30),C30&lt;&gt;""),G30-H30,0)</f>
        <v/>
      </c>
      <c r="J30" s="33" t="n"/>
      <c r="K30" s="34">
        <f>IF(AND(ISNUMBER(D30),ISNUMBER(E30)),IF((MOD(E30-D30,1)-N(F30))*24&gt;10,"über 10 Std.",IF(AND((MOD(E30-D30,1)-N(F30))*24&gt;9,N(F30)*1440&lt;45),"Pause unter 45 Min.",IF(AND((MOD(E30-D30,1)-N(F30))*24&gt;6,N(F30)*1440&lt;30),"Pause unter 30 Min.",""))),"")</f>
        <v/>
      </c>
    </row>
    <row r="31">
      <c r="A31" s="29" t="n">
        <v>46719</v>
      </c>
      <c r="B31" s="30" t="inlineStr">
        <is>
          <t>So</t>
        </is>
      </c>
      <c r="C31" s="30" t="n"/>
      <c r="D31" s="31" t="n"/>
      <c r="E31" s="31" t="n"/>
      <c r="F31" s="31" t="n"/>
      <c r="G31" s="32">
        <f>IF(OR(UPPER(C31)="U",UPPER(C31)="K"),H31,IF(AND(ISNUMBER(D31),ISNUMBER(E31)),ROUND((MOD(E31-D31,1)-N(F31))*24,2),0))</f>
        <v/>
      </c>
      <c r="H31" s="32">
        <f>INDEX(Einstellungen!$B$7:$B$13,7)</f>
        <v/>
      </c>
      <c r="I31" s="32">
        <f>IF(OR(ISNUMBER(D31),C31&lt;&gt;""),G31-H31,0)</f>
        <v/>
      </c>
      <c r="J31" s="33" t="n"/>
      <c r="K31" s="34">
        <f>IF(AND(ISNUMBER(D31),ISNUMBER(E31)),IF((MOD(E31-D31,1)-N(F31))*24&gt;10,"über 10 Std.",IF(AND((MOD(E31-D31,1)-N(F31))*24&gt;9,N(F31)*1440&lt;45),"Pause unter 45 Min.",IF(AND((MOD(E31-D31,1)-N(F31))*24&gt;6,N(F31)*1440&lt;30),"Pause unter 30 Min.",""))),"")</f>
        <v/>
      </c>
    </row>
    <row r="32">
      <c r="A32" s="35" t="n">
        <v>46720</v>
      </c>
      <c r="B32" s="36" t="inlineStr">
        <is>
          <t>Mo</t>
        </is>
      </c>
      <c r="C32" s="5" t="n"/>
      <c r="D32" s="37" t="n"/>
      <c r="E32" s="37" t="n"/>
      <c r="F32" s="37" t="n"/>
      <c r="G32" s="38">
        <f>IF(OR(UPPER(C32)="U",UPPER(C32)="K"),H32,IF(AND(ISNUMBER(D32),ISNUMBER(E32)),ROUND((MOD(E32-D32,1)-N(F32))*24,2),0))</f>
        <v/>
      </c>
      <c r="H32" s="38">
        <f>INDEX(Einstellungen!$B$7:$B$13,1)</f>
        <v/>
      </c>
      <c r="I32" s="38">
        <f>IF(OR(ISNUMBER(D32),C32&lt;&gt;""),G32-H32,0)</f>
        <v/>
      </c>
      <c r="J32" s="12" t="n"/>
      <c r="K32" s="39">
        <f>IF(AND(ISNUMBER(D32),ISNUMBER(E32)),IF((MOD(E32-D32,1)-N(F32))*24&gt;10,"über 10 Std.",IF(AND((MOD(E32-D32,1)-N(F32))*24&gt;9,N(F32)*1440&lt;45),"Pause unter 45 Min.",IF(AND((MOD(E32-D32,1)-N(F32))*24&gt;6,N(F32)*1440&lt;30),"Pause unter 30 Min.",""))),"")</f>
        <v/>
      </c>
    </row>
    <row r="33">
      <c r="A33" s="35" t="n">
        <v>46721</v>
      </c>
      <c r="B33" s="36" t="inlineStr">
        <is>
          <t>Di</t>
        </is>
      </c>
      <c r="C33" s="5" t="n"/>
      <c r="D33" s="37" t="n"/>
      <c r="E33" s="37" t="n"/>
      <c r="F33" s="37" t="n"/>
      <c r="G33" s="38">
        <f>IF(OR(UPPER(C33)="U",UPPER(C33)="K"),H33,IF(AND(ISNUMBER(D33),ISNUMBER(E33)),ROUND((MOD(E33-D33,1)-N(F33))*24,2),0))</f>
        <v/>
      </c>
      <c r="H33" s="38">
        <f>INDEX(Einstellungen!$B$7:$B$13,2)</f>
        <v/>
      </c>
      <c r="I33" s="38">
        <f>IF(OR(ISNUMBER(D33),C33&lt;&gt;""),G33-H33,0)</f>
        <v/>
      </c>
      <c r="J33" s="12" t="n"/>
      <c r="K33" s="39">
        <f>IF(AND(ISNUMBER(D33),ISNUMBER(E33)),IF((MOD(E33-D33,1)-N(F33))*24&gt;10,"über 10 Std.",IF(AND((MOD(E33-D33,1)-N(F33))*24&gt;9,N(F33)*1440&lt;45),"Pause unter 45 Min.",IF(AND((MOD(E33-D33,1)-N(F33))*24&gt;6,N(F33)*1440&lt;30),"Pause unter 30 Min.",""))),"")</f>
        <v/>
      </c>
    </row>
    <row r="35">
      <c r="A35" s="4" t="inlineStr">
        <is>
          <t>Ist-Stunden</t>
        </is>
      </c>
      <c r="D35" s="17">
        <f>SUM(G4:G33)</f>
        <v/>
      </c>
    </row>
    <row r="36">
      <c r="A36" s="4" t="inlineStr">
        <is>
          <t>Soll (ganzer Monat)</t>
        </is>
      </c>
      <c r="D36" s="17">
        <f>SUM(H4:H33)</f>
        <v/>
      </c>
    </row>
    <row r="37">
      <c r="A37" s="4" t="inlineStr">
        <is>
          <t>Differenz (erfasste Tage)</t>
        </is>
      </c>
      <c r="D37" s="18">
        <f>SUM(I4:I33)</f>
        <v/>
      </c>
    </row>
    <row r="38">
      <c r="A38" s="4" t="inlineStr">
        <is>
          <t>Urlaubstage</t>
        </is>
      </c>
      <c r="D38" s="19">
        <f>COUNTIF(C4:C33,"U")</f>
        <v/>
      </c>
    </row>
    <row r="39">
      <c r="A39" s="4" t="inlineStr">
        <is>
          <t>Kranktage</t>
        </is>
      </c>
      <c r="D39" s="19">
        <f>COUNTIF(C4:C33,"K")</f>
        <v/>
      </c>
    </row>
  </sheetData>
  <conditionalFormatting sqref="I4:I33">
    <cfRule type="expression" priority="1" dxfId="0">
      <formula>I4&lt;0</formula>
    </cfRule>
  </conditionalFormatting>
  <dataValidations count="1">
    <dataValidation sqref="C4 C5 C6 C7 C8 C9 C10 C11 C12 C13 C14 C15 C16 C17 C18 C19 C20 C21 C22 C23 C24 C25 C26 C27 C28 C29 C30 C31 C32 C33" showDropDown="0" showInputMessage="0" showErrorMessage="0" allowBlank="1" type="list">
      <formula1>"U,K,G"</formula1>
    </dataValidation>
  </dataValidations>
  <pageMargins left="0.75" right="0.75" top="1" bottom="1" header="0.5" footer="0.5"/>
  <pageSetup orientation="portrait" paperSize="9" fitToHeight="1" fitToWidth="1"/>
  <headerFooter>
    <oddHeader/>
    <oddFooter>&amp;CArbeitszeiterfassung 2027 · kniffwerk.de</oddFooter>
    <evenHeader/>
    <evenFooter/>
    <firstHeader/>
    <firstFooter/>
  </headerFooter>
</worksheet>
</file>

<file path=xl/worksheets/sheet14.xml><?xml version="1.0" encoding="utf-8"?>
<worksheet xmlns="http://schemas.openxmlformats.org/spreadsheetml/2006/main">
  <sheetPr>
    <outlinePr summaryBelow="1" summaryRight="1"/>
    <pageSetUpPr fitToPage="1"/>
  </sheetPr>
  <dimension ref="A1:K40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5" customWidth="1" min="2" max="2"/>
    <col width="6" customWidth="1" min="3" max="3"/>
    <col width="9" customWidth="1" min="4" max="4"/>
    <col width="9" customWidth="1" min="5" max="5"/>
    <col width="9" customWidth="1" min="6" max="6"/>
    <col width="10" customWidth="1" min="7" max="7"/>
    <col width="10" customWidth="1" min="8" max="8"/>
    <col width="10" customWidth="1" min="9" max="9"/>
    <col width="30" customWidth="1" min="10" max="10"/>
    <col width="22" customWidth="1" min="11" max="11"/>
  </cols>
  <sheetData>
    <row r="1">
      <c r="A1" s="10" t="inlineStr">
        <is>
          <t>Dezember 2027</t>
        </is>
      </c>
      <c r="D1" s="22">
        <f>Einstellungen!B4</f>
        <v/>
      </c>
    </row>
    <row r="3">
      <c r="A3" s="11" t="inlineStr">
        <is>
          <t>Datum</t>
        </is>
      </c>
      <c r="B3" s="11" t="inlineStr">
        <is>
          <t>Tag</t>
        </is>
      </c>
      <c r="C3" s="11" t="inlineStr">
        <is>
          <t>Art</t>
        </is>
      </c>
      <c r="D3" s="11" t="inlineStr">
        <is>
          <t>Beginn</t>
        </is>
      </c>
      <c r="E3" s="11" t="inlineStr">
        <is>
          <t>Ende</t>
        </is>
      </c>
      <c r="F3" s="11" t="inlineStr">
        <is>
          <t>Pause</t>
        </is>
      </c>
      <c r="G3" s="11" t="inlineStr">
        <is>
          <t>Ist (Std.)</t>
        </is>
      </c>
      <c r="H3" s="11" t="inlineStr">
        <is>
          <t>Soll (Std.)</t>
        </is>
      </c>
      <c r="I3" s="11" t="inlineStr">
        <is>
          <t>Differenz</t>
        </is>
      </c>
      <c r="J3" s="11" t="inlineStr">
        <is>
          <t>Bemerkung</t>
        </is>
      </c>
      <c r="K3" s="11" t="inlineStr">
        <is>
          <t>Prüfung</t>
        </is>
      </c>
    </row>
    <row r="4">
      <c r="A4" s="35" t="n">
        <v>46722</v>
      </c>
      <c r="B4" s="36" t="inlineStr">
        <is>
          <t>Mi</t>
        </is>
      </c>
      <c r="C4" s="5" t="n"/>
      <c r="D4" s="37" t="n"/>
      <c r="E4" s="37" t="n"/>
      <c r="F4" s="37" t="n"/>
      <c r="G4" s="38">
        <f>IF(OR(UPPER(C4)="U",UPPER(C4)="K"),H4,IF(AND(ISNUMBER(D4),ISNUMBER(E4)),ROUND((MOD(E4-D4,1)-N(F4))*24,2),0))</f>
        <v/>
      </c>
      <c r="H4" s="38">
        <f>INDEX(Einstellungen!$B$7:$B$13,3)</f>
        <v/>
      </c>
      <c r="I4" s="38">
        <f>IF(OR(ISNUMBER(D4),C4&lt;&gt;""),G4-H4,0)</f>
        <v/>
      </c>
      <c r="J4" s="12" t="n"/>
      <c r="K4" s="39">
        <f>IF(AND(ISNUMBER(D4),ISNUMBER(E4)),IF((MOD(E4-D4,1)-N(F4))*24&gt;10,"über 10 Std.",IF(AND((MOD(E4-D4,1)-N(F4))*24&gt;9,N(F4)*1440&lt;45),"Pause unter 45 Min.",IF(AND((MOD(E4-D4,1)-N(F4))*24&gt;6,N(F4)*1440&lt;30),"Pause unter 30 Min.",""))),"")</f>
        <v/>
      </c>
    </row>
    <row r="5">
      <c r="A5" s="35" t="n">
        <v>46723</v>
      </c>
      <c r="B5" s="36" t="inlineStr">
        <is>
          <t>Do</t>
        </is>
      </c>
      <c r="C5" s="5" t="n"/>
      <c r="D5" s="37" t="n"/>
      <c r="E5" s="37" t="n"/>
      <c r="F5" s="37" t="n"/>
      <c r="G5" s="38">
        <f>IF(OR(UPPER(C5)="U",UPPER(C5)="K"),H5,IF(AND(ISNUMBER(D5),ISNUMBER(E5)),ROUND((MOD(E5-D5,1)-N(F5))*24,2),0))</f>
        <v/>
      </c>
      <c r="H5" s="38">
        <f>INDEX(Einstellungen!$B$7:$B$13,4)</f>
        <v/>
      </c>
      <c r="I5" s="38">
        <f>IF(OR(ISNUMBER(D5),C5&lt;&gt;""),G5-H5,0)</f>
        <v/>
      </c>
      <c r="J5" s="12" t="n"/>
      <c r="K5" s="39">
        <f>IF(AND(ISNUMBER(D5),ISNUMBER(E5)),IF((MOD(E5-D5,1)-N(F5))*24&gt;10,"über 10 Std.",IF(AND((MOD(E5-D5,1)-N(F5))*24&gt;9,N(F5)*1440&lt;45),"Pause unter 45 Min.",IF(AND((MOD(E5-D5,1)-N(F5))*24&gt;6,N(F5)*1440&lt;30),"Pause unter 30 Min.",""))),"")</f>
        <v/>
      </c>
    </row>
    <row r="6">
      <c r="A6" s="35" t="n">
        <v>46724</v>
      </c>
      <c r="B6" s="36" t="inlineStr">
        <is>
          <t>Fr</t>
        </is>
      </c>
      <c r="C6" s="5" t="n"/>
      <c r="D6" s="37" t="n"/>
      <c r="E6" s="37" t="n"/>
      <c r="F6" s="37" t="n"/>
      <c r="G6" s="38">
        <f>IF(OR(UPPER(C6)="U",UPPER(C6)="K"),H6,IF(AND(ISNUMBER(D6),ISNUMBER(E6)),ROUND((MOD(E6-D6,1)-N(F6))*24,2),0))</f>
        <v/>
      </c>
      <c r="H6" s="38">
        <f>INDEX(Einstellungen!$B$7:$B$13,5)</f>
        <v/>
      </c>
      <c r="I6" s="38">
        <f>IF(OR(ISNUMBER(D6),C6&lt;&gt;""),G6-H6,0)</f>
        <v/>
      </c>
      <c r="J6" s="12" t="n"/>
      <c r="K6" s="39">
        <f>IF(AND(ISNUMBER(D6),ISNUMBER(E6)),IF((MOD(E6-D6,1)-N(F6))*24&gt;10,"über 10 Std.",IF(AND((MOD(E6-D6,1)-N(F6))*24&gt;9,N(F6)*1440&lt;45),"Pause unter 45 Min.",IF(AND((MOD(E6-D6,1)-N(F6))*24&gt;6,N(F6)*1440&lt;30),"Pause unter 30 Min.",""))),"")</f>
        <v/>
      </c>
    </row>
    <row r="7">
      <c r="A7" s="29" t="n">
        <v>46725</v>
      </c>
      <c r="B7" s="30" t="inlineStr">
        <is>
          <t>Sa</t>
        </is>
      </c>
      <c r="C7" s="30" t="n"/>
      <c r="D7" s="31" t="n"/>
      <c r="E7" s="31" t="n"/>
      <c r="F7" s="31" t="n"/>
      <c r="G7" s="32">
        <f>IF(OR(UPPER(C7)="U",UPPER(C7)="K"),H7,IF(AND(ISNUMBER(D7),ISNUMBER(E7)),ROUND((MOD(E7-D7,1)-N(F7))*24,2),0))</f>
        <v/>
      </c>
      <c r="H7" s="32">
        <f>INDEX(Einstellungen!$B$7:$B$13,6)</f>
        <v/>
      </c>
      <c r="I7" s="32">
        <f>IF(OR(ISNUMBER(D7),C7&lt;&gt;""),G7-H7,0)</f>
        <v/>
      </c>
      <c r="J7" s="33" t="n"/>
      <c r="K7" s="34">
        <f>IF(AND(ISNUMBER(D7),ISNUMBER(E7)),IF((MOD(E7-D7,1)-N(F7))*24&gt;10,"über 10 Std.",IF(AND((MOD(E7-D7,1)-N(F7))*24&gt;9,N(F7)*1440&lt;45),"Pause unter 45 Min.",IF(AND((MOD(E7-D7,1)-N(F7))*24&gt;6,N(F7)*1440&lt;30),"Pause unter 30 Min.",""))),"")</f>
        <v/>
      </c>
    </row>
    <row r="8">
      <c r="A8" s="29" t="n">
        <v>46726</v>
      </c>
      <c r="B8" s="30" t="inlineStr">
        <is>
          <t>So</t>
        </is>
      </c>
      <c r="C8" s="30" t="n"/>
      <c r="D8" s="31" t="n"/>
      <c r="E8" s="31" t="n"/>
      <c r="F8" s="31" t="n"/>
      <c r="G8" s="32">
        <f>IF(OR(UPPER(C8)="U",UPPER(C8)="K"),H8,IF(AND(ISNUMBER(D8),ISNUMBER(E8)),ROUND((MOD(E8-D8,1)-N(F8))*24,2),0))</f>
        <v/>
      </c>
      <c r="H8" s="32">
        <f>INDEX(Einstellungen!$B$7:$B$13,7)</f>
        <v/>
      </c>
      <c r="I8" s="32">
        <f>IF(OR(ISNUMBER(D8),C8&lt;&gt;""),G8-H8,0)</f>
        <v/>
      </c>
      <c r="J8" s="33" t="n"/>
      <c r="K8" s="34">
        <f>IF(AND(ISNUMBER(D8),ISNUMBER(E8)),IF((MOD(E8-D8,1)-N(F8))*24&gt;10,"über 10 Std.",IF(AND((MOD(E8-D8,1)-N(F8))*24&gt;9,N(F8)*1440&lt;45),"Pause unter 45 Min.",IF(AND((MOD(E8-D8,1)-N(F8))*24&gt;6,N(F8)*1440&lt;30),"Pause unter 30 Min.",""))),"")</f>
        <v/>
      </c>
    </row>
    <row r="9">
      <c r="A9" s="35" t="n">
        <v>46727</v>
      </c>
      <c r="B9" s="36" t="inlineStr">
        <is>
          <t>Mo</t>
        </is>
      </c>
      <c r="C9" s="5" t="n"/>
      <c r="D9" s="37" t="n"/>
      <c r="E9" s="37" t="n"/>
      <c r="F9" s="37" t="n"/>
      <c r="G9" s="38">
        <f>IF(OR(UPPER(C9)="U",UPPER(C9)="K"),H9,IF(AND(ISNUMBER(D9),ISNUMBER(E9)),ROUND((MOD(E9-D9,1)-N(F9))*24,2),0))</f>
        <v/>
      </c>
      <c r="H9" s="38">
        <f>INDEX(Einstellungen!$B$7:$B$13,1)</f>
        <v/>
      </c>
      <c r="I9" s="38">
        <f>IF(OR(ISNUMBER(D9),C9&lt;&gt;""),G9-H9,0)</f>
        <v/>
      </c>
      <c r="J9" s="12" t="n"/>
      <c r="K9" s="39">
        <f>IF(AND(ISNUMBER(D9),ISNUMBER(E9)),IF((MOD(E9-D9,1)-N(F9))*24&gt;10,"über 10 Std.",IF(AND((MOD(E9-D9,1)-N(F9))*24&gt;9,N(F9)*1440&lt;45),"Pause unter 45 Min.",IF(AND((MOD(E9-D9,1)-N(F9))*24&gt;6,N(F9)*1440&lt;30),"Pause unter 30 Min.",""))),"")</f>
        <v/>
      </c>
    </row>
    <row r="10">
      <c r="A10" s="35" t="n">
        <v>46728</v>
      </c>
      <c r="B10" s="36" t="inlineStr">
        <is>
          <t>Di</t>
        </is>
      </c>
      <c r="C10" s="5" t="n"/>
      <c r="D10" s="37" t="n"/>
      <c r="E10" s="37" t="n"/>
      <c r="F10" s="37" t="n"/>
      <c r="G10" s="38">
        <f>IF(OR(UPPER(C10)="U",UPPER(C10)="K"),H10,IF(AND(ISNUMBER(D10),ISNUMBER(E10)),ROUND((MOD(E10-D10,1)-N(F10))*24,2),0))</f>
        <v/>
      </c>
      <c r="H10" s="38">
        <f>INDEX(Einstellungen!$B$7:$B$13,2)</f>
        <v/>
      </c>
      <c r="I10" s="38">
        <f>IF(OR(ISNUMBER(D10),C10&lt;&gt;""),G10-H10,0)</f>
        <v/>
      </c>
      <c r="J10" s="12" t="n"/>
      <c r="K10" s="39">
        <f>IF(AND(ISNUMBER(D10),ISNUMBER(E10)),IF((MOD(E10-D10,1)-N(F10))*24&gt;10,"über 10 Std.",IF(AND((MOD(E10-D10,1)-N(F10))*24&gt;9,N(F10)*1440&lt;45),"Pause unter 45 Min.",IF(AND((MOD(E10-D10,1)-N(F10))*24&gt;6,N(F10)*1440&lt;30),"Pause unter 30 Min.",""))),"")</f>
        <v/>
      </c>
    </row>
    <row r="11">
      <c r="A11" s="35" t="n">
        <v>46729</v>
      </c>
      <c r="B11" s="36" t="inlineStr">
        <is>
          <t>Mi</t>
        </is>
      </c>
      <c r="C11" s="5" t="n"/>
      <c r="D11" s="37" t="n"/>
      <c r="E11" s="37" t="n"/>
      <c r="F11" s="37" t="n"/>
      <c r="G11" s="38">
        <f>IF(OR(UPPER(C11)="U",UPPER(C11)="K"),H11,IF(AND(ISNUMBER(D11),ISNUMBER(E11)),ROUND((MOD(E11-D11,1)-N(F11))*24,2),0))</f>
        <v/>
      </c>
      <c r="H11" s="38">
        <f>INDEX(Einstellungen!$B$7:$B$13,3)</f>
        <v/>
      </c>
      <c r="I11" s="38">
        <f>IF(OR(ISNUMBER(D11),C11&lt;&gt;""),G11-H11,0)</f>
        <v/>
      </c>
      <c r="J11" s="12" t="n"/>
      <c r="K11" s="39">
        <f>IF(AND(ISNUMBER(D11),ISNUMBER(E11)),IF((MOD(E11-D11,1)-N(F11))*24&gt;10,"über 10 Std.",IF(AND((MOD(E11-D11,1)-N(F11))*24&gt;9,N(F11)*1440&lt;45),"Pause unter 45 Min.",IF(AND((MOD(E11-D11,1)-N(F11))*24&gt;6,N(F11)*1440&lt;30),"Pause unter 30 Min.",""))),"")</f>
        <v/>
      </c>
    </row>
    <row r="12">
      <c r="A12" s="35" t="n">
        <v>46730</v>
      </c>
      <c r="B12" s="36" t="inlineStr">
        <is>
          <t>Do</t>
        </is>
      </c>
      <c r="C12" s="5" t="n"/>
      <c r="D12" s="37" t="n"/>
      <c r="E12" s="37" t="n"/>
      <c r="F12" s="37" t="n"/>
      <c r="G12" s="38">
        <f>IF(OR(UPPER(C12)="U",UPPER(C12)="K"),H12,IF(AND(ISNUMBER(D12),ISNUMBER(E12)),ROUND((MOD(E12-D12,1)-N(F12))*24,2),0))</f>
        <v/>
      </c>
      <c r="H12" s="38">
        <f>INDEX(Einstellungen!$B$7:$B$13,4)</f>
        <v/>
      </c>
      <c r="I12" s="38">
        <f>IF(OR(ISNUMBER(D12),C12&lt;&gt;""),G12-H12,0)</f>
        <v/>
      </c>
      <c r="J12" s="12" t="n"/>
      <c r="K12" s="39">
        <f>IF(AND(ISNUMBER(D12),ISNUMBER(E12)),IF((MOD(E12-D12,1)-N(F12))*24&gt;10,"über 10 Std.",IF(AND((MOD(E12-D12,1)-N(F12))*24&gt;9,N(F12)*1440&lt;45),"Pause unter 45 Min.",IF(AND((MOD(E12-D12,1)-N(F12))*24&gt;6,N(F12)*1440&lt;30),"Pause unter 30 Min.",""))),"")</f>
        <v/>
      </c>
    </row>
    <row r="13">
      <c r="A13" s="35" t="n">
        <v>46731</v>
      </c>
      <c r="B13" s="36" t="inlineStr">
        <is>
          <t>Fr</t>
        </is>
      </c>
      <c r="C13" s="5" t="n"/>
      <c r="D13" s="37" t="n"/>
      <c r="E13" s="37" t="n"/>
      <c r="F13" s="37" t="n"/>
      <c r="G13" s="38">
        <f>IF(OR(UPPER(C13)="U",UPPER(C13)="K"),H13,IF(AND(ISNUMBER(D13),ISNUMBER(E13)),ROUND((MOD(E13-D13,1)-N(F13))*24,2),0))</f>
        <v/>
      </c>
      <c r="H13" s="38">
        <f>INDEX(Einstellungen!$B$7:$B$13,5)</f>
        <v/>
      </c>
      <c r="I13" s="38">
        <f>IF(OR(ISNUMBER(D13),C13&lt;&gt;""),G13-H13,0)</f>
        <v/>
      </c>
      <c r="J13" s="12" t="n"/>
      <c r="K13" s="39">
        <f>IF(AND(ISNUMBER(D13),ISNUMBER(E13)),IF((MOD(E13-D13,1)-N(F13))*24&gt;10,"über 10 Std.",IF(AND((MOD(E13-D13,1)-N(F13))*24&gt;9,N(F13)*1440&lt;45),"Pause unter 45 Min.",IF(AND((MOD(E13-D13,1)-N(F13))*24&gt;6,N(F13)*1440&lt;30),"Pause unter 30 Min.",""))),"")</f>
        <v/>
      </c>
    </row>
    <row r="14">
      <c r="A14" s="29" t="n">
        <v>46732</v>
      </c>
      <c r="B14" s="30" t="inlineStr">
        <is>
          <t>Sa</t>
        </is>
      </c>
      <c r="C14" s="30" t="n"/>
      <c r="D14" s="31" t="n"/>
      <c r="E14" s="31" t="n"/>
      <c r="F14" s="31" t="n"/>
      <c r="G14" s="32">
        <f>IF(OR(UPPER(C14)="U",UPPER(C14)="K"),H14,IF(AND(ISNUMBER(D14),ISNUMBER(E14)),ROUND((MOD(E14-D14,1)-N(F14))*24,2),0))</f>
        <v/>
      </c>
      <c r="H14" s="32">
        <f>INDEX(Einstellungen!$B$7:$B$13,6)</f>
        <v/>
      </c>
      <c r="I14" s="32">
        <f>IF(OR(ISNUMBER(D14),C14&lt;&gt;""),G14-H14,0)</f>
        <v/>
      </c>
      <c r="J14" s="33" t="n"/>
      <c r="K14" s="34">
        <f>IF(AND(ISNUMBER(D14),ISNUMBER(E14)),IF((MOD(E14-D14,1)-N(F14))*24&gt;10,"über 10 Std.",IF(AND((MOD(E14-D14,1)-N(F14))*24&gt;9,N(F14)*1440&lt;45),"Pause unter 45 Min.",IF(AND((MOD(E14-D14,1)-N(F14))*24&gt;6,N(F14)*1440&lt;30),"Pause unter 30 Min.",""))),"")</f>
        <v/>
      </c>
    </row>
    <row r="15">
      <c r="A15" s="29" t="n">
        <v>46733</v>
      </c>
      <c r="B15" s="30" t="inlineStr">
        <is>
          <t>So</t>
        </is>
      </c>
      <c r="C15" s="30" t="n"/>
      <c r="D15" s="31" t="n"/>
      <c r="E15" s="31" t="n"/>
      <c r="F15" s="31" t="n"/>
      <c r="G15" s="32">
        <f>IF(OR(UPPER(C15)="U",UPPER(C15)="K"),H15,IF(AND(ISNUMBER(D15),ISNUMBER(E15)),ROUND((MOD(E15-D15,1)-N(F15))*24,2),0))</f>
        <v/>
      </c>
      <c r="H15" s="32">
        <f>INDEX(Einstellungen!$B$7:$B$13,7)</f>
        <v/>
      </c>
      <c r="I15" s="32">
        <f>IF(OR(ISNUMBER(D15),C15&lt;&gt;""),G15-H15,0)</f>
        <v/>
      </c>
      <c r="J15" s="33" t="n"/>
      <c r="K15" s="34">
        <f>IF(AND(ISNUMBER(D15),ISNUMBER(E15)),IF((MOD(E15-D15,1)-N(F15))*24&gt;10,"über 10 Std.",IF(AND((MOD(E15-D15,1)-N(F15))*24&gt;9,N(F15)*1440&lt;45),"Pause unter 45 Min.",IF(AND((MOD(E15-D15,1)-N(F15))*24&gt;6,N(F15)*1440&lt;30),"Pause unter 30 Min.",""))),"")</f>
        <v/>
      </c>
    </row>
    <row r="16">
      <c r="A16" s="35" t="n">
        <v>46734</v>
      </c>
      <c r="B16" s="36" t="inlineStr">
        <is>
          <t>Mo</t>
        </is>
      </c>
      <c r="C16" s="5" t="n"/>
      <c r="D16" s="37" t="n"/>
      <c r="E16" s="37" t="n"/>
      <c r="F16" s="37" t="n"/>
      <c r="G16" s="38">
        <f>IF(OR(UPPER(C16)="U",UPPER(C16)="K"),H16,IF(AND(ISNUMBER(D16),ISNUMBER(E16)),ROUND((MOD(E16-D16,1)-N(F16))*24,2),0))</f>
        <v/>
      </c>
      <c r="H16" s="38">
        <f>INDEX(Einstellungen!$B$7:$B$13,1)</f>
        <v/>
      </c>
      <c r="I16" s="38">
        <f>IF(OR(ISNUMBER(D16),C16&lt;&gt;""),G16-H16,0)</f>
        <v/>
      </c>
      <c r="J16" s="12" t="n"/>
      <c r="K16" s="39">
        <f>IF(AND(ISNUMBER(D16),ISNUMBER(E16)),IF((MOD(E16-D16,1)-N(F16))*24&gt;10,"über 10 Std.",IF(AND((MOD(E16-D16,1)-N(F16))*24&gt;9,N(F16)*1440&lt;45),"Pause unter 45 Min.",IF(AND((MOD(E16-D16,1)-N(F16))*24&gt;6,N(F16)*1440&lt;30),"Pause unter 30 Min.",""))),"")</f>
        <v/>
      </c>
    </row>
    <row r="17">
      <c r="A17" s="35" t="n">
        <v>46735</v>
      </c>
      <c r="B17" s="36" t="inlineStr">
        <is>
          <t>Di</t>
        </is>
      </c>
      <c r="C17" s="5" t="n"/>
      <c r="D17" s="37" t="n"/>
      <c r="E17" s="37" t="n"/>
      <c r="F17" s="37" t="n"/>
      <c r="G17" s="38">
        <f>IF(OR(UPPER(C17)="U",UPPER(C17)="K"),H17,IF(AND(ISNUMBER(D17),ISNUMBER(E17)),ROUND((MOD(E17-D17,1)-N(F17))*24,2),0))</f>
        <v/>
      </c>
      <c r="H17" s="38">
        <f>INDEX(Einstellungen!$B$7:$B$13,2)</f>
        <v/>
      </c>
      <c r="I17" s="38">
        <f>IF(OR(ISNUMBER(D17),C17&lt;&gt;""),G17-H17,0)</f>
        <v/>
      </c>
      <c r="J17" s="12" t="n"/>
      <c r="K17" s="39">
        <f>IF(AND(ISNUMBER(D17),ISNUMBER(E17)),IF((MOD(E17-D17,1)-N(F17))*24&gt;10,"über 10 Std.",IF(AND((MOD(E17-D17,1)-N(F17))*24&gt;9,N(F17)*1440&lt;45),"Pause unter 45 Min.",IF(AND((MOD(E17-D17,1)-N(F17))*24&gt;6,N(F17)*1440&lt;30),"Pause unter 30 Min.",""))),"")</f>
        <v/>
      </c>
    </row>
    <row r="18">
      <c r="A18" s="35" t="n">
        <v>46736</v>
      </c>
      <c r="B18" s="36" t="inlineStr">
        <is>
          <t>Mi</t>
        </is>
      </c>
      <c r="C18" s="5" t="n"/>
      <c r="D18" s="37" t="n"/>
      <c r="E18" s="37" t="n"/>
      <c r="F18" s="37" t="n"/>
      <c r="G18" s="38">
        <f>IF(OR(UPPER(C18)="U",UPPER(C18)="K"),H18,IF(AND(ISNUMBER(D18),ISNUMBER(E18)),ROUND((MOD(E18-D18,1)-N(F18))*24,2),0))</f>
        <v/>
      </c>
      <c r="H18" s="38">
        <f>INDEX(Einstellungen!$B$7:$B$13,3)</f>
        <v/>
      </c>
      <c r="I18" s="38">
        <f>IF(OR(ISNUMBER(D18),C18&lt;&gt;""),G18-H18,0)</f>
        <v/>
      </c>
      <c r="J18" s="12" t="n"/>
      <c r="K18" s="39">
        <f>IF(AND(ISNUMBER(D18),ISNUMBER(E18)),IF((MOD(E18-D18,1)-N(F18))*24&gt;10,"über 10 Std.",IF(AND((MOD(E18-D18,1)-N(F18))*24&gt;9,N(F18)*1440&lt;45),"Pause unter 45 Min.",IF(AND((MOD(E18-D18,1)-N(F18))*24&gt;6,N(F18)*1440&lt;30),"Pause unter 30 Min.",""))),"")</f>
        <v/>
      </c>
    </row>
    <row r="19">
      <c r="A19" s="35" t="n">
        <v>46737</v>
      </c>
      <c r="B19" s="36" t="inlineStr">
        <is>
          <t>Do</t>
        </is>
      </c>
      <c r="C19" s="5" t="n"/>
      <c r="D19" s="37" t="n"/>
      <c r="E19" s="37" t="n"/>
      <c r="F19" s="37" t="n"/>
      <c r="G19" s="38">
        <f>IF(OR(UPPER(C19)="U",UPPER(C19)="K"),H19,IF(AND(ISNUMBER(D19),ISNUMBER(E19)),ROUND((MOD(E19-D19,1)-N(F19))*24,2),0))</f>
        <v/>
      </c>
      <c r="H19" s="38">
        <f>INDEX(Einstellungen!$B$7:$B$13,4)</f>
        <v/>
      </c>
      <c r="I19" s="38">
        <f>IF(OR(ISNUMBER(D19),C19&lt;&gt;""),G19-H19,0)</f>
        <v/>
      </c>
      <c r="J19" s="12" t="n"/>
      <c r="K19" s="39">
        <f>IF(AND(ISNUMBER(D19),ISNUMBER(E19)),IF((MOD(E19-D19,1)-N(F19))*24&gt;10,"über 10 Std.",IF(AND((MOD(E19-D19,1)-N(F19))*24&gt;9,N(F19)*1440&lt;45),"Pause unter 45 Min.",IF(AND((MOD(E19-D19,1)-N(F19))*24&gt;6,N(F19)*1440&lt;30),"Pause unter 30 Min.",""))),"")</f>
        <v/>
      </c>
    </row>
    <row r="20">
      <c r="A20" s="35" t="n">
        <v>46738</v>
      </c>
      <c r="B20" s="36" t="inlineStr">
        <is>
          <t>Fr</t>
        </is>
      </c>
      <c r="C20" s="5" t="n"/>
      <c r="D20" s="37" t="n"/>
      <c r="E20" s="37" t="n"/>
      <c r="F20" s="37" t="n"/>
      <c r="G20" s="38">
        <f>IF(OR(UPPER(C20)="U",UPPER(C20)="K"),H20,IF(AND(ISNUMBER(D20),ISNUMBER(E20)),ROUND((MOD(E20-D20,1)-N(F20))*24,2),0))</f>
        <v/>
      </c>
      <c r="H20" s="38">
        <f>INDEX(Einstellungen!$B$7:$B$13,5)</f>
        <v/>
      </c>
      <c r="I20" s="38">
        <f>IF(OR(ISNUMBER(D20),C20&lt;&gt;""),G20-H20,0)</f>
        <v/>
      </c>
      <c r="J20" s="12" t="n"/>
      <c r="K20" s="39">
        <f>IF(AND(ISNUMBER(D20),ISNUMBER(E20)),IF((MOD(E20-D20,1)-N(F20))*24&gt;10,"über 10 Std.",IF(AND((MOD(E20-D20,1)-N(F20))*24&gt;9,N(F20)*1440&lt;45),"Pause unter 45 Min.",IF(AND((MOD(E20-D20,1)-N(F20))*24&gt;6,N(F20)*1440&lt;30),"Pause unter 30 Min.",""))),"")</f>
        <v/>
      </c>
    </row>
    <row r="21">
      <c r="A21" s="29" t="n">
        <v>46739</v>
      </c>
      <c r="B21" s="30" t="inlineStr">
        <is>
          <t>Sa</t>
        </is>
      </c>
      <c r="C21" s="30" t="n"/>
      <c r="D21" s="31" t="n"/>
      <c r="E21" s="31" t="n"/>
      <c r="F21" s="31" t="n"/>
      <c r="G21" s="32">
        <f>IF(OR(UPPER(C21)="U",UPPER(C21)="K"),H21,IF(AND(ISNUMBER(D21),ISNUMBER(E21)),ROUND((MOD(E21-D21,1)-N(F21))*24,2),0))</f>
        <v/>
      </c>
      <c r="H21" s="32">
        <f>INDEX(Einstellungen!$B$7:$B$13,6)</f>
        <v/>
      </c>
      <c r="I21" s="32">
        <f>IF(OR(ISNUMBER(D21),C21&lt;&gt;""),G21-H21,0)</f>
        <v/>
      </c>
      <c r="J21" s="33" t="n"/>
      <c r="K21" s="34">
        <f>IF(AND(ISNUMBER(D21),ISNUMBER(E21)),IF((MOD(E21-D21,1)-N(F21))*24&gt;10,"über 10 Std.",IF(AND((MOD(E21-D21,1)-N(F21))*24&gt;9,N(F21)*1440&lt;45),"Pause unter 45 Min.",IF(AND((MOD(E21-D21,1)-N(F21))*24&gt;6,N(F21)*1440&lt;30),"Pause unter 30 Min.",""))),"")</f>
        <v/>
      </c>
    </row>
    <row r="22">
      <c r="A22" s="29" t="n">
        <v>46740</v>
      </c>
      <c r="B22" s="30" t="inlineStr">
        <is>
          <t>So</t>
        </is>
      </c>
      <c r="C22" s="30" t="n"/>
      <c r="D22" s="31" t="n"/>
      <c r="E22" s="31" t="n"/>
      <c r="F22" s="31" t="n"/>
      <c r="G22" s="32">
        <f>IF(OR(UPPER(C22)="U",UPPER(C22)="K"),H22,IF(AND(ISNUMBER(D22),ISNUMBER(E22)),ROUND((MOD(E22-D22,1)-N(F22))*24,2),0))</f>
        <v/>
      </c>
      <c r="H22" s="32">
        <f>INDEX(Einstellungen!$B$7:$B$13,7)</f>
        <v/>
      </c>
      <c r="I22" s="32">
        <f>IF(OR(ISNUMBER(D22),C22&lt;&gt;""),G22-H22,0)</f>
        <v/>
      </c>
      <c r="J22" s="33" t="n"/>
      <c r="K22" s="34">
        <f>IF(AND(ISNUMBER(D22),ISNUMBER(E22)),IF((MOD(E22-D22,1)-N(F22))*24&gt;10,"über 10 Std.",IF(AND((MOD(E22-D22,1)-N(F22))*24&gt;9,N(F22)*1440&lt;45),"Pause unter 45 Min.",IF(AND((MOD(E22-D22,1)-N(F22))*24&gt;6,N(F22)*1440&lt;30),"Pause unter 30 Min.",""))),"")</f>
        <v/>
      </c>
    </row>
    <row r="23">
      <c r="A23" s="35" t="n">
        <v>46741</v>
      </c>
      <c r="B23" s="36" t="inlineStr">
        <is>
          <t>Mo</t>
        </is>
      </c>
      <c r="C23" s="5" t="n"/>
      <c r="D23" s="37" t="n"/>
      <c r="E23" s="37" t="n"/>
      <c r="F23" s="37" t="n"/>
      <c r="G23" s="38">
        <f>IF(OR(UPPER(C23)="U",UPPER(C23)="K"),H23,IF(AND(ISNUMBER(D23),ISNUMBER(E23)),ROUND((MOD(E23-D23,1)-N(F23))*24,2),0))</f>
        <v/>
      </c>
      <c r="H23" s="38">
        <f>INDEX(Einstellungen!$B$7:$B$13,1)</f>
        <v/>
      </c>
      <c r="I23" s="38">
        <f>IF(OR(ISNUMBER(D23),C23&lt;&gt;""),G23-H23,0)</f>
        <v/>
      </c>
      <c r="J23" s="12" t="n"/>
      <c r="K23" s="39">
        <f>IF(AND(ISNUMBER(D23),ISNUMBER(E23)),IF((MOD(E23-D23,1)-N(F23))*24&gt;10,"über 10 Std.",IF(AND((MOD(E23-D23,1)-N(F23))*24&gt;9,N(F23)*1440&lt;45),"Pause unter 45 Min.",IF(AND((MOD(E23-D23,1)-N(F23))*24&gt;6,N(F23)*1440&lt;30),"Pause unter 30 Min.",""))),"")</f>
        <v/>
      </c>
    </row>
    <row r="24">
      <c r="A24" s="35" t="n">
        <v>46742</v>
      </c>
      <c r="B24" s="36" t="inlineStr">
        <is>
          <t>Di</t>
        </is>
      </c>
      <c r="C24" s="5" t="n"/>
      <c r="D24" s="37" t="n"/>
      <c r="E24" s="37" t="n"/>
      <c r="F24" s="37" t="n"/>
      <c r="G24" s="38">
        <f>IF(OR(UPPER(C24)="U",UPPER(C24)="K"),H24,IF(AND(ISNUMBER(D24),ISNUMBER(E24)),ROUND((MOD(E24-D24,1)-N(F24))*24,2),0))</f>
        <v/>
      </c>
      <c r="H24" s="38">
        <f>INDEX(Einstellungen!$B$7:$B$13,2)</f>
        <v/>
      </c>
      <c r="I24" s="38">
        <f>IF(OR(ISNUMBER(D24),C24&lt;&gt;""),G24-H24,0)</f>
        <v/>
      </c>
      <c r="J24" s="12" t="n"/>
      <c r="K24" s="39">
        <f>IF(AND(ISNUMBER(D24),ISNUMBER(E24)),IF((MOD(E24-D24,1)-N(F24))*24&gt;10,"über 10 Std.",IF(AND((MOD(E24-D24,1)-N(F24))*24&gt;9,N(F24)*1440&lt;45),"Pause unter 45 Min.",IF(AND((MOD(E24-D24,1)-N(F24))*24&gt;6,N(F24)*1440&lt;30),"Pause unter 30 Min.",""))),"")</f>
        <v/>
      </c>
    </row>
    <row r="25">
      <c r="A25" s="35" t="n">
        <v>46743</v>
      </c>
      <c r="B25" s="36" t="inlineStr">
        <is>
          <t>Mi</t>
        </is>
      </c>
      <c r="C25" s="5" t="n"/>
      <c r="D25" s="37" t="n"/>
      <c r="E25" s="37" t="n"/>
      <c r="F25" s="37" t="n"/>
      <c r="G25" s="38">
        <f>IF(OR(UPPER(C25)="U",UPPER(C25)="K"),H25,IF(AND(ISNUMBER(D25),ISNUMBER(E25)),ROUND((MOD(E25-D25,1)-N(F25))*24,2),0))</f>
        <v/>
      </c>
      <c r="H25" s="38">
        <f>INDEX(Einstellungen!$B$7:$B$13,3)</f>
        <v/>
      </c>
      <c r="I25" s="38">
        <f>IF(OR(ISNUMBER(D25),C25&lt;&gt;""),G25-H25,0)</f>
        <v/>
      </c>
      <c r="J25" s="12" t="n"/>
      <c r="K25" s="39">
        <f>IF(AND(ISNUMBER(D25),ISNUMBER(E25)),IF((MOD(E25-D25,1)-N(F25))*24&gt;10,"über 10 Std.",IF(AND((MOD(E25-D25,1)-N(F25))*24&gt;9,N(F25)*1440&lt;45),"Pause unter 45 Min.",IF(AND((MOD(E25-D25,1)-N(F25))*24&gt;6,N(F25)*1440&lt;30),"Pause unter 30 Min.",""))),"")</f>
        <v/>
      </c>
    </row>
    <row r="26">
      <c r="A26" s="35" t="n">
        <v>46744</v>
      </c>
      <c r="B26" s="36" t="inlineStr">
        <is>
          <t>Do</t>
        </is>
      </c>
      <c r="C26" s="5" t="n"/>
      <c r="D26" s="37" t="n"/>
      <c r="E26" s="37" t="n"/>
      <c r="F26" s="37" t="n"/>
      <c r="G26" s="38">
        <f>IF(OR(UPPER(C26)="U",UPPER(C26)="K"),H26,IF(AND(ISNUMBER(D26),ISNUMBER(E26)),ROUND((MOD(E26-D26,1)-N(F26))*24,2),0))</f>
        <v/>
      </c>
      <c r="H26" s="38">
        <f>INDEX(Einstellungen!$B$7:$B$13,4)</f>
        <v/>
      </c>
      <c r="I26" s="38">
        <f>IF(OR(ISNUMBER(D26),C26&lt;&gt;""),G26-H26,0)</f>
        <v/>
      </c>
      <c r="J26" s="12" t="n"/>
      <c r="K26" s="39">
        <f>IF(AND(ISNUMBER(D26),ISNUMBER(E26)),IF((MOD(E26-D26,1)-N(F26))*24&gt;10,"über 10 Std.",IF(AND((MOD(E26-D26,1)-N(F26))*24&gt;9,N(F26)*1440&lt;45),"Pause unter 45 Min.",IF(AND((MOD(E26-D26,1)-N(F26))*24&gt;6,N(F26)*1440&lt;30),"Pause unter 30 Min.",""))),"")</f>
        <v/>
      </c>
    </row>
    <row r="27">
      <c r="A27" s="35" t="n">
        <v>46745</v>
      </c>
      <c r="B27" s="36" t="inlineStr">
        <is>
          <t>Fr</t>
        </is>
      </c>
      <c r="C27" s="5" t="n"/>
      <c r="D27" s="37" t="n"/>
      <c r="E27" s="37" t="n"/>
      <c r="F27" s="37" t="n"/>
      <c r="G27" s="38">
        <f>IF(OR(UPPER(C27)="U",UPPER(C27)="K"),H27,IF(AND(ISNUMBER(D27),ISNUMBER(E27)),ROUND((MOD(E27-D27,1)-N(F27))*24,2),0))</f>
        <v/>
      </c>
      <c r="H27" s="38">
        <f>INDEX(Einstellungen!$B$7:$B$13,5)</f>
        <v/>
      </c>
      <c r="I27" s="38">
        <f>IF(OR(ISNUMBER(D27),C27&lt;&gt;""),G27-H27,0)</f>
        <v/>
      </c>
      <c r="J27" s="12" t="n"/>
      <c r="K27" s="39">
        <f>IF(AND(ISNUMBER(D27),ISNUMBER(E27)),IF((MOD(E27-D27,1)-N(F27))*24&gt;10,"über 10 Std.",IF(AND((MOD(E27-D27,1)-N(F27))*24&gt;9,N(F27)*1440&lt;45),"Pause unter 45 Min.",IF(AND((MOD(E27-D27,1)-N(F27))*24&gt;6,N(F27)*1440&lt;30),"Pause unter 30 Min.",""))),"")</f>
        <v/>
      </c>
    </row>
    <row r="28">
      <c r="A28" s="23" t="n">
        <v>46746</v>
      </c>
      <c r="B28" s="24" t="inlineStr">
        <is>
          <t>Sa</t>
        </is>
      </c>
      <c r="C28" s="24" t="n"/>
      <c r="D28" s="25" t="n"/>
      <c r="E28" s="25" t="n"/>
      <c r="F28" s="25" t="n"/>
      <c r="G28" s="26">
        <f>IF(OR(UPPER(C28)="U",UPPER(C28)="K"),H28,IF(AND(ISNUMBER(D28),ISNUMBER(E28)),ROUND((MOD(E28-D28,1)-N(F28))*24,2),0))</f>
        <v/>
      </c>
      <c r="H28" s="26" t="n">
        <v>0</v>
      </c>
      <c r="I28" s="26">
        <f>IF(OR(ISNUMBER(D28),C28&lt;&gt;""),G28-H28,0)</f>
        <v/>
      </c>
      <c r="J28" s="27" t="inlineStr">
        <is>
          <t>1. Weihnachtsfeiertag</t>
        </is>
      </c>
      <c r="K28" s="28">
        <f>IF(AND(ISNUMBER(D28),ISNUMBER(E28)),IF((MOD(E28-D28,1)-N(F28))*24&gt;10,"über 10 Std.",IF(AND((MOD(E28-D28,1)-N(F28))*24&gt;9,N(F28)*1440&lt;45),"Pause unter 45 Min.",IF(AND((MOD(E28-D28,1)-N(F28))*24&gt;6,N(F28)*1440&lt;30),"Pause unter 30 Min.",""))),"")</f>
        <v/>
      </c>
    </row>
    <row r="29">
      <c r="A29" s="23" t="n">
        <v>46747</v>
      </c>
      <c r="B29" s="24" t="inlineStr">
        <is>
          <t>So</t>
        </is>
      </c>
      <c r="C29" s="24" t="n"/>
      <c r="D29" s="25" t="n"/>
      <c r="E29" s="25" t="n"/>
      <c r="F29" s="25" t="n"/>
      <c r="G29" s="26">
        <f>IF(OR(UPPER(C29)="U",UPPER(C29)="K"),H29,IF(AND(ISNUMBER(D29),ISNUMBER(E29)),ROUND((MOD(E29-D29,1)-N(F29))*24,2),0))</f>
        <v/>
      </c>
      <c r="H29" s="26" t="n">
        <v>0</v>
      </c>
      <c r="I29" s="26">
        <f>IF(OR(ISNUMBER(D29),C29&lt;&gt;""),G29-H29,0)</f>
        <v/>
      </c>
      <c r="J29" s="27" t="inlineStr">
        <is>
          <t>2. Weihnachtsfeiertag</t>
        </is>
      </c>
      <c r="K29" s="28">
        <f>IF(AND(ISNUMBER(D29),ISNUMBER(E29)),IF((MOD(E29-D29,1)-N(F29))*24&gt;10,"über 10 Std.",IF(AND((MOD(E29-D29,1)-N(F29))*24&gt;9,N(F29)*1440&lt;45),"Pause unter 45 Min.",IF(AND((MOD(E29-D29,1)-N(F29))*24&gt;6,N(F29)*1440&lt;30),"Pause unter 30 Min.",""))),"")</f>
        <v/>
      </c>
    </row>
    <row r="30">
      <c r="A30" s="35" t="n">
        <v>46748</v>
      </c>
      <c r="B30" s="36" t="inlineStr">
        <is>
          <t>Mo</t>
        </is>
      </c>
      <c r="C30" s="5" t="n"/>
      <c r="D30" s="37" t="n"/>
      <c r="E30" s="37" t="n"/>
      <c r="F30" s="37" t="n"/>
      <c r="G30" s="38">
        <f>IF(OR(UPPER(C30)="U",UPPER(C30)="K"),H30,IF(AND(ISNUMBER(D30),ISNUMBER(E30)),ROUND((MOD(E30-D30,1)-N(F30))*24,2),0))</f>
        <v/>
      </c>
      <c r="H30" s="38">
        <f>INDEX(Einstellungen!$B$7:$B$13,1)</f>
        <v/>
      </c>
      <c r="I30" s="38">
        <f>IF(OR(ISNUMBER(D30),C30&lt;&gt;""),G30-H30,0)</f>
        <v/>
      </c>
      <c r="J30" s="12" t="n"/>
      <c r="K30" s="39">
        <f>IF(AND(ISNUMBER(D30),ISNUMBER(E30)),IF((MOD(E30-D30,1)-N(F30))*24&gt;10,"über 10 Std.",IF(AND((MOD(E30-D30,1)-N(F30))*24&gt;9,N(F30)*1440&lt;45),"Pause unter 45 Min.",IF(AND((MOD(E30-D30,1)-N(F30))*24&gt;6,N(F30)*1440&lt;30),"Pause unter 30 Min.",""))),"")</f>
        <v/>
      </c>
    </row>
    <row r="31">
      <c r="A31" s="35" t="n">
        <v>46749</v>
      </c>
      <c r="B31" s="36" t="inlineStr">
        <is>
          <t>Di</t>
        </is>
      </c>
      <c r="C31" s="5" t="n"/>
      <c r="D31" s="37" t="n"/>
      <c r="E31" s="37" t="n"/>
      <c r="F31" s="37" t="n"/>
      <c r="G31" s="38">
        <f>IF(OR(UPPER(C31)="U",UPPER(C31)="K"),H31,IF(AND(ISNUMBER(D31),ISNUMBER(E31)),ROUND((MOD(E31-D31,1)-N(F31))*24,2),0))</f>
        <v/>
      </c>
      <c r="H31" s="38">
        <f>INDEX(Einstellungen!$B$7:$B$13,2)</f>
        <v/>
      </c>
      <c r="I31" s="38">
        <f>IF(OR(ISNUMBER(D31),C31&lt;&gt;""),G31-H31,0)</f>
        <v/>
      </c>
      <c r="J31" s="12" t="n"/>
      <c r="K31" s="39">
        <f>IF(AND(ISNUMBER(D31),ISNUMBER(E31)),IF((MOD(E31-D31,1)-N(F31))*24&gt;10,"über 10 Std.",IF(AND((MOD(E31-D31,1)-N(F31))*24&gt;9,N(F31)*1440&lt;45),"Pause unter 45 Min.",IF(AND((MOD(E31-D31,1)-N(F31))*24&gt;6,N(F31)*1440&lt;30),"Pause unter 30 Min.",""))),"")</f>
        <v/>
      </c>
    </row>
    <row r="32">
      <c r="A32" s="35" t="n">
        <v>46750</v>
      </c>
      <c r="B32" s="36" t="inlineStr">
        <is>
          <t>Mi</t>
        </is>
      </c>
      <c r="C32" s="5" t="n"/>
      <c r="D32" s="37" t="n"/>
      <c r="E32" s="37" t="n"/>
      <c r="F32" s="37" t="n"/>
      <c r="G32" s="38">
        <f>IF(OR(UPPER(C32)="U",UPPER(C32)="K"),H32,IF(AND(ISNUMBER(D32),ISNUMBER(E32)),ROUND((MOD(E32-D32,1)-N(F32))*24,2),0))</f>
        <v/>
      </c>
      <c r="H32" s="38">
        <f>INDEX(Einstellungen!$B$7:$B$13,3)</f>
        <v/>
      </c>
      <c r="I32" s="38">
        <f>IF(OR(ISNUMBER(D32),C32&lt;&gt;""),G32-H32,0)</f>
        <v/>
      </c>
      <c r="J32" s="12" t="n"/>
      <c r="K32" s="39">
        <f>IF(AND(ISNUMBER(D32),ISNUMBER(E32)),IF((MOD(E32-D32,1)-N(F32))*24&gt;10,"über 10 Std.",IF(AND((MOD(E32-D32,1)-N(F32))*24&gt;9,N(F32)*1440&lt;45),"Pause unter 45 Min.",IF(AND((MOD(E32-D32,1)-N(F32))*24&gt;6,N(F32)*1440&lt;30),"Pause unter 30 Min.",""))),"")</f>
        <v/>
      </c>
    </row>
    <row r="33">
      <c r="A33" s="35" t="n">
        <v>46751</v>
      </c>
      <c r="B33" s="36" t="inlineStr">
        <is>
          <t>Do</t>
        </is>
      </c>
      <c r="C33" s="5" t="n"/>
      <c r="D33" s="37" t="n"/>
      <c r="E33" s="37" t="n"/>
      <c r="F33" s="37" t="n"/>
      <c r="G33" s="38">
        <f>IF(OR(UPPER(C33)="U",UPPER(C33)="K"),H33,IF(AND(ISNUMBER(D33),ISNUMBER(E33)),ROUND((MOD(E33-D33,1)-N(F33))*24,2),0))</f>
        <v/>
      </c>
      <c r="H33" s="38">
        <f>INDEX(Einstellungen!$B$7:$B$13,4)</f>
        <v/>
      </c>
      <c r="I33" s="38">
        <f>IF(OR(ISNUMBER(D33),C33&lt;&gt;""),G33-H33,0)</f>
        <v/>
      </c>
      <c r="J33" s="12" t="n"/>
      <c r="K33" s="39">
        <f>IF(AND(ISNUMBER(D33),ISNUMBER(E33)),IF((MOD(E33-D33,1)-N(F33))*24&gt;10,"über 10 Std.",IF(AND((MOD(E33-D33,1)-N(F33))*24&gt;9,N(F33)*1440&lt;45),"Pause unter 45 Min.",IF(AND((MOD(E33-D33,1)-N(F33))*24&gt;6,N(F33)*1440&lt;30),"Pause unter 30 Min.",""))),"")</f>
        <v/>
      </c>
    </row>
    <row r="34">
      <c r="A34" s="35" t="n">
        <v>46752</v>
      </c>
      <c r="B34" s="36" t="inlineStr">
        <is>
          <t>Fr</t>
        </is>
      </c>
      <c r="C34" s="5" t="n"/>
      <c r="D34" s="37" t="n"/>
      <c r="E34" s="37" t="n"/>
      <c r="F34" s="37" t="n"/>
      <c r="G34" s="38">
        <f>IF(OR(UPPER(C34)="U",UPPER(C34)="K"),H34,IF(AND(ISNUMBER(D34),ISNUMBER(E34)),ROUND((MOD(E34-D34,1)-N(F34))*24,2),0))</f>
        <v/>
      </c>
      <c r="H34" s="38">
        <f>INDEX(Einstellungen!$B$7:$B$13,5)</f>
        <v/>
      </c>
      <c r="I34" s="38">
        <f>IF(OR(ISNUMBER(D34),C34&lt;&gt;""),G34-H34,0)</f>
        <v/>
      </c>
      <c r="J34" s="12" t="n"/>
      <c r="K34" s="39">
        <f>IF(AND(ISNUMBER(D34),ISNUMBER(E34)),IF((MOD(E34-D34,1)-N(F34))*24&gt;10,"über 10 Std.",IF(AND((MOD(E34-D34,1)-N(F34))*24&gt;9,N(F34)*1440&lt;45),"Pause unter 45 Min.",IF(AND((MOD(E34-D34,1)-N(F34))*24&gt;6,N(F34)*1440&lt;30),"Pause unter 30 Min.",""))),"")</f>
        <v/>
      </c>
    </row>
    <row r="36">
      <c r="A36" s="4" t="inlineStr">
        <is>
          <t>Ist-Stunden</t>
        </is>
      </c>
      <c r="D36" s="17">
        <f>SUM(G4:G34)</f>
        <v/>
      </c>
    </row>
    <row r="37">
      <c r="A37" s="4" t="inlineStr">
        <is>
          <t>Soll (ganzer Monat)</t>
        </is>
      </c>
      <c r="D37" s="17">
        <f>SUM(H4:H34)</f>
        <v/>
      </c>
    </row>
    <row r="38">
      <c r="A38" s="4" t="inlineStr">
        <is>
          <t>Differenz (erfasste Tage)</t>
        </is>
      </c>
      <c r="D38" s="18">
        <f>SUM(I4:I34)</f>
        <v/>
      </c>
    </row>
    <row r="39">
      <c r="A39" s="4" t="inlineStr">
        <is>
          <t>Urlaubstage</t>
        </is>
      </c>
      <c r="D39" s="19">
        <f>COUNTIF(C4:C34,"U")</f>
        <v/>
      </c>
    </row>
    <row r="40">
      <c r="A40" s="4" t="inlineStr">
        <is>
          <t>Kranktage</t>
        </is>
      </c>
      <c r="D40" s="19">
        <f>COUNTIF(C4:C34,"K")</f>
        <v/>
      </c>
    </row>
  </sheetData>
  <conditionalFormatting sqref="I4:I34">
    <cfRule type="expression" priority="1" dxfId="0">
      <formula>I4&lt;0</formula>
    </cfRule>
  </conditionalFormatting>
  <dataValidations count="1">
    <dataValidation sqref="C4 C5 C6 C7 C8 C9 C10 C11 C12 C13 C14 C15 C16 C17 C18 C19 C20 C21 C22 C23 C24 C25 C26 C27 C28 C29 C30 C31 C32 C33 C34" showDropDown="0" showInputMessage="0" showErrorMessage="0" allowBlank="1" type="list">
      <formula1>"U,K,G"</formula1>
    </dataValidation>
  </dataValidations>
  <pageMargins left="0.75" right="0.75" top="1" bottom="1" header="0.5" footer="0.5"/>
  <pageSetup orientation="portrait" paperSize="9" fitToHeight="1" fitToWidth="1"/>
  <headerFooter>
    <oddHeader/>
    <oddFooter>&amp;CArbeitszeiterfassung 2027 · kniffwerk.de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Kniffwerk (kniffwerk.de)</dc:creator>
  <dc:title xmlns:dc="http://purl.org/dc/elements/1.1/">Arbeitszeiterfassung 2027 Hessen</dc:title>
  <dcterms:created xmlns:dcterms="http://purl.org/dc/terms/" xmlns:xsi="http://www.w3.org/2001/XMLSchema-instance" xsi:type="dcterms:W3CDTF">2026-10-01T20:23:35Z</dcterms:created>
  <dcterms:modified xmlns:dcterms="http://purl.org/dc/terms/" xmlns:xsi="http://www.w3.org/2001/XMLSchema-instance" xsi:type="dcterms:W3CDTF">2026-10-01T20:23:35Z</dcterms:modified>
</cp:coreProperties>
</file>